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S:\SRS\Accounting Division\SPA\FORMS\"/>
    </mc:Choice>
  </mc:AlternateContent>
  <xr:revisionPtr revIDLastSave="0" documentId="13_ncr:1_{83C6F91F-AE8D-4AD8-9981-CAC05DD43E85}" xr6:coauthVersionLast="47" xr6:coauthVersionMax="47" xr10:uidLastSave="{00000000-0000-0000-0000-000000000000}"/>
  <bookViews>
    <workbookView xWindow="28830" yWindow="840" windowWidth="28410" windowHeight="11295" xr2:uid="{00000000-000D-0000-FFFF-FFFF00000000}"/>
  </bookViews>
  <sheets>
    <sheet name="2025" sheetId="1" r:id="rId1"/>
  </sheets>
  <externalReferences>
    <externalReference r:id="rId2"/>
  </externalReferences>
  <definedNames>
    <definedName name="ARRA_Y_N">'[1]SRS AD Data Sheet'!$L$22:$L$24</definedName>
    <definedName name="AwdType">'[1]SRS AD Data Sheet'!$D$10:$D$24</definedName>
    <definedName name="BillRule">'[1]SRS AD Data Sheet'!$D$26:$D$29</definedName>
    <definedName name="Campus">'[1]SRS AD Data Sheet'!#REF!</definedName>
    <definedName name="CostSh">'[1]SRS AD Data Sheet'!$H$36:$H$39</definedName>
    <definedName name="EndDate">'[1]E160 Data'!#REF!</definedName>
    <definedName name="FinalReptType">'[1]SRS AD Data Sheet'!$R$22:$R$28</definedName>
    <definedName name="FundDesc">'[1]SRS AD Data Sheet'!$L$1:$M$65536</definedName>
    <definedName name="FundSource">'[1]SRS AD Data Sheet'!$F$2:$F$144</definedName>
    <definedName name="GrantStage">'[1]SRS AD Data Sheet'!$H$30:$H$34</definedName>
    <definedName name="GrantType">'[1]SRS AD Data Sheet'!$D$2:$D$6</definedName>
    <definedName name="InterimReptType">'[1]SRS AD Data Sheet'!$R$40:$R$46</definedName>
    <definedName name="InvoiceType">'[1]SRS AD Data Sheet'!$R$2:$R$19</definedName>
    <definedName name="LOC">'[1]SRS AD Data Sheet'!$P$22:$P$50</definedName>
    <definedName name="OH_Lookup_Fund">'[1]OH Lookup'!$E$1:$K$130</definedName>
    <definedName name="Reimbursement">'[1]SRS AD Data Sheet'!$J$15:$J$17</definedName>
    <definedName name="SPAGA">'[1]SRS AD Data Sheet'!$H$2:$H$16</definedName>
    <definedName name="SPON_CLASS">'[1]Sponsored Classes Index'!$A$2:$A$64</definedName>
    <definedName name="SponClassNoOH">'[1]Sponsored Classes Index'!$A$65:$A$71</definedName>
    <definedName name="SRSGA">'[1]SRS AD Data Sheet'!$H$19:$H$27</definedName>
    <definedName name="StartDate">'[1]E160 Data'!#REF!</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 l="1"/>
  <c r="F9" i="1"/>
  <c r="F10" i="1" s="1"/>
  <c r="G10" i="1" s="1"/>
  <c r="F33" i="1"/>
  <c r="G35" i="1" s="1"/>
  <c r="F29" i="1"/>
  <c r="G23" i="1"/>
  <c r="G22" i="1"/>
  <c r="F21" i="1"/>
  <c r="G19" i="1"/>
  <c r="G18" i="1"/>
  <c r="F17" i="1"/>
  <c r="F18" i="1" s="1"/>
  <c r="F13" i="1"/>
  <c r="F30" i="1" l="1"/>
  <c r="G30" i="1" s="1"/>
  <c r="G17" i="1"/>
  <c r="F14" i="1"/>
  <c r="G14" i="1" s="1"/>
  <c r="F22" i="1"/>
  <c r="F23" i="1" s="1"/>
  <c r="G21" i="1"/>
  <c r="F11" i="1"/>
  <c r="G11" i="1" s="1"/>
  <c r="G9" i="1" s="1"/>
  <c r="F19" i="1"/>
  <c r="F34" i="1"/>
  <c r="F35" i="1" s="1"/>
  <c r="G34" i="1"/>
  <c r="F31" i="1" l="1"/>
  <c r="G31" i="1" s="1"/>
  <c r="F15" i="1"/>
  <c r="G15" i="1" s="1"/>
  <c r="G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G Ungruhe</author>
  </authors>
  <commentList>
    <comment ref="D8" authorId="0" shapeId="0" xr:uid="{00000000-0006-0000-0000-000001000000}">
      <text>
        <r>
          <rPr>
            <sz val="9"/>
            <color indexed="81"/>
            <rFont val="Tahoma"/>
            <family val="2"/>
          </rPr>
          <t xml:space="preserve">COM Dual Comp employee's information can be found on their PA20. Go to UC Payroll Data tab. Look under the Recurring Payments/Deductions Infotype. Wage Type 9ABA is used as a non-pay line to identify their non-UC salary that should be included in their Total Professional Effort (see example below B24-B25). Enter this monthly amount in this cell if your proposal was completed using TPE (proposals after 10/1/2017). This is updated yearly. 
</t>
        </r>
        <r>
          <rPr>
            <b/>
            <sz val="9"/>
            <color indexed="81"/>
            <rFont val="Tahoma"/>
            <family val="2"/>
          </rPr>
          <t xml:space="preserve">For current UCP salalry information see file COM-TPE on the COM share drive or ask a Senior Business Manager COM OF Accointing/Grants provide it to you. Use the information in column I on the spreadsheet to complete cell D8 on this form. 
</t>
        </r>
        <r>
          <rPr>
            <sz val="9"/>
            <color indexed="81"/>
            <rFont val="Tahoma"/>
            <family val="2"/>
          </rPr>
          <t xml:space="preserve">
</t>
        </r>
      </text>
    </comment>
    <comment ref="G10" authorId="0" shapeId="0" xr:uid="{00000000-0006-0000-0000-000002000000}">
      <text>
        <r>
          <rPr>
            <sz val="9"/>
            <color indexed="81"/>
            <rFont val="Tahoma"/>
            <family val="2"/>
          </rPr>
          <t xml:space="preserve">Note that the total percent of effort on the PCR will no longer equal the percent on the award for PIs using TPE. We are now factoring in the UPC salary for direct costs and cost share. This will increase their effort percent on the UC side. Please provide GCC a copy of this file when you submit the PCR for their approval. </t>
        </r>
      </text>
    </comment>
    <comment ref="D12" authorId="0" shapeId="0" xr:uid="{00000000-0006-0000-0000-000003000000}">
      <text>
        <r>
          <rPr>
            <sz val="9"/>
            <color indexed="81"/>
            <rFont val="Tahoma"/>
            <family val="2"/>
          </rPr>
          <t xml:space="preserve">COM Dual Comp employee's information can be found on their PA20. Go to UC Payroll Data tab. Look under the Recurring Payments/Deductions Infotype. Wage Type 9ABA is used as a non-pay line to identify their non-UC salary that should be included in their Total Professional Effort (see example below B24-B25). Enter this monthly amount in this cell if your proposal was completed using TPE (proposals after 10/1/2017).  </t>
        </r>
      </text>
    </comment>
    <comment ref="D16" authorId="0" shapeId="0" xr:uid="{00000000-0006-0000-0000-000004000000}">
      <text>
        <r>
          <rPr>
            <sz val="9"/>
            <color indexed="81"/>
            <rFont val="Tahoma"/>
            <family val="2"/>
          </rPr>
          <t xml:space="preserve">COM Dual Comp employee's information can be found on their PA20. Go to UC Payroll Data tab. Look under the Recurring Payments/Deductions Infotype. Wage Type 9ABA is used as a non-pay line to identify their non-UC salary that should be included in their Total Professional Effort (see example below B24-B25). Enter this monthly amount in this cell if your proposal was completed using TPE (proposals after 10/1/2017).  </t>
        </r>
      </text>
    </comment>
    <comment ref="D20" authorId="0" shapeId="0" xr:uid="{00000000-0006-0000-0000-000005000000}">
      <text>
        <r>
          <rPr>
            <sz val="9"/>
            <color indexed="81"/>
            <rFont val="Tahoma"/>
            <family val="2"/>
          </rPr>
          <t xml:space="preserve">COM Dual Comp employee's information can be found on their PA20. Go to UC Payroll Data tab. Look under the Recurring Payments/Deductions Infotype. Wage Type 9ABA is used as a non-pay line to identify their non-UC salary that should be included in their Total Professional Effort (see example below B24-B25). Enter this monthly amount in this cell if your proposal was completed using TPE (proposals after 10/1/2017).  </t>
        </r>
      </text>
    </comment>
  </commentList>
</comments>
</file>

<file path=xl/sharedStrings.xml><?xml version="1.0" encoding="utf-8"?>
<sst xmlns="http://schemas.openxmlformats.org/spreadsheetml/2006/main" count="45" uniqueCount="25">
  <si>
    <t>Complete this form for grants with salaries that exceed the DHHS Salary Cap (as specified below).</t>
  </si>
  <si>
    <t>12 Month Calendar Appointment DHHS Salary Cap Equals:</t>
  </si>
  <si>
    <t>Name and M#</t>
  </si>
  <si>
    <t>Total Professional Effort (TPE) and</t>
  </si>
  <si>
    <t>Institutional Base Salary</t>
  </si>
  <si>
    <t>% Effort on Award</t>
  </si>
  <si>
    <t>$ Amount</t>
  </si>
  <si>
    <t>PCR Distributions</t>
  </si>
  <si>
    <t>9ABA Dual Comp Monthly Adj  =</t>
  </si>
  <si>
    <t>should be:</t>
  </si>
  <si>
    <t>COM TPE EMPLOYEE</t>
  </si>
  <si>
    <t>UC Salary (annual IBS)</t>
  </si>
  <si>
    <t>Allowable direct charge to grant (Limited by DHHS CAP)</t>
  </si>
  <si>
    <t xml:space="preserve">Cost Share Difference (non-grant fund with the grant number filled in) </t>
  </si>
  <si>
    <t>9ABA Dual Comp Monthly Adj=</t>
  </si>
  <si>
    <t>Normal PI (non-TPE)</t>
  </si>
  <si>
    <t>9ABA Example:</t>
  </si>
  <si>
    <t>912 Academic Appt. (9 month equivalent) NIH Salary Cap Equals:</t>
  </si>
  <si>
    <t xml:space="preserve"> </t>
  </si>
  <si>
    <t>Name of Personnel:</t>
  </si>
  <si>
    <t>M #</t>
  </si>
  <si>
    <t>912 Recess</t>
  </si>
  <si>
    <t>Limit is captured on EXC spreadsheet. Please refer to EXC Policy on SRS website srs.uc.edu.</t>
  </si>
  <si>
    <t>PPP</t>
  </si>
  <si>
    <t>DHHS SALARY CAP CALCULATIONS Awards On or After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</si>
</sst>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 &quot;$&quot;\ #,##0.00\ &quot;/ hour )&quot;"/>
  </numFmts>
  <fonts count="19">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Arial MT"/>
    </font>
    <font>
      <sz val="12"/>
      <name val="Arial MT"/>
    </font>
    <font>
      <b/>
      <sz val="11"/>
      <name val="Tahoma"/>
      <family val="2"/>
    </font>
    <font>
      <b/>
      <i/>
      <sz val="12"/>
      <color indexed="10"/>
      <name val="Arial"/>
      <family val="2"/>
    </font>
    <font>
      <b/>
      <sz val="10"/>
      <name val="Arial"/>
      <family val="2"/>
    </font>
    <font>
      <b/>
      <sz val="12"/>
      <name val="Arial MT"/>
    </font>
    <font>
      <b/>
      <sz val="12"/>
      <name val="Arial"/>
      <family val="2"/>
    </font>
    <font>
      <b/>
      <sz val="11"/>
      <name val="Arial"/>
      <family val="2"/>
    </font>
    <font>
      <b/>
      <sz val="10"/>
      <color rgb="FFFF0000"/>
      <name val="Arial"/>
      <family val="2"/>
    </font>
    <font>
      <b/>
      <i/>
      <sz val="12"/>
      <name val="Arial MT"/>
    </font>
    <font>
      <sz val="8"/>
      <color rgb="FFFF0000"/>
      <name val="Arial"/>
      <family val="2"/>
    </font>
    <font>
      <b/>
      <sz val="8"/>
      <color rgb="FFFF0000"/>
      <name val="Arial MT"/>
    </font>
    <font>
      <b/>
      <sz val="8"/>
      <color rgb="FFFF0000"/>
      <name val="Arial"/>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theme="0" tint="-0.14999847407452621"/>
        <bgColor indexed="64"/>
      </patternFill>
    </fill>
    <fill>
      <patternFill patternType="solid">
        <fgColor rgb="FF84EC8E"/>
        <bgColor indexed="64"/>
      </patternFill>
    </fill>
    <fill>
      <patternFill patternType="solid">
        <fgColor indexed="41"/>
        <bgColor indexed="64"/>
      </patternFill>
    </fill>
  </fills>
  <borders count="4">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s>
  <cellStyleXfs count="7">
    <xf numFmtId="0" fontId="0" fillId="0" borderId="0"/>
    <xf numFmtId="43" fontId="1" fillId="0" borderId="0" applyFont="0" applyFill="0" applyBorder="0" applyAlignment="0" applyProtection="0"/>
    <xf numFmtId="0" fontId="3" fillId="0" borderId="0"/>
    <xf numFmtId="0" fontId="5"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52">
    <xf numFmtId="0" fontId="0" fillId="0" borderId="0" xfId="0"/>
    <xf numFmtId="0" fontId="3" fillId="0" borderId="0" xfId="2"/>
    <xf numFmtId="0" fontId="3" fillId="0" borderId="0" xfId="2" applyAlignment="1">
      <alignment horizontal="center"/>
    </xf>
    <xf numFmtId="164" fontId="6" fillId="0" borderId="0" xfId="3" applyNumberFormat="1" applyFont="1"/>
    <xf numFmtId="0" fontId="8" fillId="0" borderId="0" xfId="2" applyFont="1"/>
    <xf numFmtId="0" fontId="3" fillId="3" borderId="1" xfId="2" applyFill="1" applyBorder="1"/>
    <xf numFmtId="0" fontId="9" fillId="3" borderId="1" xfId="2" applyFont="1" applyFill="1" applyBorder="1" applyAlignment="1">
      <alignment horizontal="left"/>
    </xf>
    <xf numFmtId="0" fontId="3" fillId="3" borderId="1" xfId="2" applyFill="1" applyBorder="1" applyAlignment="1">
      <alignment horizontal="center"/>
    </xf>
    <xf numFmtId="0" fontId="9" fillId="3" borderId="1" xfId="2" applyFont="1" applyFill="1" applyBorder="1" applyAlignment="1">
      <alignment horizontal="right"/>
    </xf>
    <xf numFmtId="44" fontId="9" fillId="3" borderId="1" xfId="4" applyFont="1" applyFill="1" applyBorder="1" applyAlignment="1">
      <alignment horizontal="right"/>
    </xf>
    <xf numFmtId="164" fontId="9" fillId="3" borderId="1" xfId="3" applyNumberFormat="1" applyFont="1" applyFill="1" applyBorder="1" applyAlignment="1">
      <alignment horizontal="center"/>
    </xf>
    <xf numFmtId="164" fontId="6" fillId="3" borderId="1" xfId="3" applyNumberFormat="1" applyFont="1" applyFill="1" applyBorder="1"/>
    <xf numFmtId="0" fontId="3" fillId="2" borderId="0" xfId="2" applyFill="1"/>
    <xf numFmtId="0" fontId="9" fillId="2" borderId="0" xfId="2" applyFont="1" applyFill="1"/>
    <xf numFmtId="0" fontId="9" fillId="4" borderId="0" xfId="2" applyFont="1" applyFill="1" applyAlignment="1">
      <alignment horizontal="center" vertical="center" wrapText="1"/>
    </xf>
    <xf numFmtId="0" fontId="9" fillId="5" borderId="0" xfId="2" applyFont="1" applyFill="1" applyAlignment="1">
      <alignment horizontal="center" wrapText="1"/>
    </xf>
    <xf numFmtId="0" fontId="9" fillId="2" borderId="0" xfId="2" applyFont="1" applyFill="1" applyAlignment="1">
      <alignment horizontal="center" wrapText="1"/>
    </xf>
    <xf numFmtId="0" fontId="9" fillId="2" borderId="0" xfId="2" applyFont="1" applyFill="1" applyAlignment="1">
      <alignment horizontal="center"/>
    </xf>
    <xf numFmtId="0" fontId="9" fillId="0" borderId="0" xfId="2" applyFont="1"/>
    <xf numFmtId="0" fontId="10" fillId="4" borderId="2" xfId="2" applyFont="1" applyFill="1" applyBorder="1" applyAlignment="1">
      <alignment horizontal="center" wrapText="1"/>
    </xf>
    <xf numFmtId="43" fontId="2" fillId="4" borderId="2" xfId="5" applyFont="1" applyFill="1" applyBorder="1" applyAlignment="1" applyProtection="1">
      <alignment horizontal="center"/>
      <protection locked="0"/>
    </xf>
    <xf numFmtId="43" fontId="9" fillId="0" borderId="0" xfId="2" applyNumberFormat="1" applyFont="1" applyAlignment="1">
      <alignment horizontal="center"/>
    </xf>
    <xf numFmtId="0" fontId="9" fillId="0" borderId="0" xfId="2" applyFont="1" applyAlignment="1">
      <alignment horizontal="center"/>
    </xf>
    <xf numFmtId="0" fontId="8" fillId="5" borderId="2" xfId="2" applyFont="1" applyFill="1" applyBorder="1" applyProtection="1">
      <protection locked="0"/>
    </xf>
    <xf numFmtId="0" fontId="10" fillId="5" borderId="2" xfId="2" applyFont="1" applyFill="1" applyBorder="1" applyAlignment="1">
      <alignment horizontal="center" wrapText="1"/>
    </xf>
    <xf numFmtId="43" fontId="2" fillId="5" borderId="2" xfId="5" applyFont="1" applyFill="1" applyBorder="1" applyAlignment="1" applyProtection="1">
      <alignment horizontal="center"/>
      <protection locked="0"/>
    </xf>
    <xf numFmtId="10" fontId="2" fillId="5" borderId="3" xfId="6" applyNumberFormat="1" applyFont="1" applyFill="1" applyBorder="1" applyProtection="1">
      <protection locked="0"/>
    </xf>
    <xf numFmtId="43" fontId="11" fillId="6" borderId="2" xfId="2" applyNumberFormat="1" applyFont="1" applyFill="1" applyBorder="1"/>
    <xf numFmtId="0" fontId="12" fillId="0" borderId="0" xfId="2" applyFont="1"/>
    <xf numFmtId="43" fontId="3" fillId="0" borderId="0" xfId="2" applyNumberFormat="1"/>
    <xf numFmtId="43" fontId="0" fillId="0" borderId="0" xfId="5" applyFont="1"/>
    <xf numFmtId="9" fontId="0" fillId="0" borderId="0" xfId="6" applyFont="1" applyAlignment="1">
      <alignment horizontal="right"/>
    </xf>
    <xf numFmtId="10" fontId="2" fillId="6" borderId="2" xfId="6" applyNumberFormat="1" applyFont="1" applyFill="1" applyBorder="1" applyAlignment="1">
      <alignment horizontal="center"/>
    </xf>
    <xf numFmtId="43" fontId="3" fillId="0" borderId="0" xfId="1" applyFont="1"/>
    <xf numFmtId="43" fontId="0" fillId="4" borderId="2" xfId="5" applyFont="1" applyFill="1" applyBorder="1" applyAlignment="1" applyProtection="1">
      <alignment horizontal="center"/>
      <protection locked="0"/>
    </xf>
    <xf numFmtId="9" fontId="0" fillId="0" borderId="0" xfId="6" applyFont="1"/>
    <xf numFmtId="10" fontId="2" fillId="5" borderId="2" xfId="6" applyNumberFormat="1" applyFont="1" applyFill="1" applyBorder="1" applyProtection="1">
      <protection locked="0"/>
    </xf>
    <xf numFmtId="0" fontId="3" fillId="4" borderId="0" xfId="2" applyFill="1"/>
    <xf numFmtId="10" fontId="0" fillId="0" borderId="0" xfId="6" applyNumberFormat="1" applyFont="1" applyFill="1" applyBorder="1" applyAlignment="1">
      <alignment horizontal="center"/>
    </xf>
    <xf numFmtId="44" fontId="3" fillId="0" borderId="0" xfId="2" applyNumberFormat="1"/>
    <xf numFmtId="0" fontId="8" fillId="5" borderId="2" xfId="2" applyFont="1" applyFill="1" applyBorder="1" applyAlignment="1" applyProtection="1">
      <alignment horizontal="center"/>
      <protection locked="0"/>
    </xf>
    <xf numFmtId="43" fontId="0" fillId="0" borderId="0" xfId="5" applyFont="1" applyProtection="1"/>
    <xf numFmtId="9" fontId="0" fillId="0" borderId="0" xfId="6" applyFont="1" applyAlignment="1" applyProtection="1">
      <alignment horizontal="right"/>
    </xf>
    <xf numFmtId="0" fontId="9" fillId="3" borderId="1" xfId="2" applyFont="1" applyFill="1" applyBorder="1" applyAlignment="1">
      <alignment horizontal="center"/>
    </xf>
    <xf numFmtId="0" fontId="13" fillId="3" borderId="1" xfId="2" applyFont="1" applyFill="1" applyBorder="1" applyAlignment="1">
      <alignment horizontal="left"/>
    </xf>
    <xf numFmtId="0" fontId="14" fillId="0" borderId="0" xfId="2" applyFont="1"/>
    <xf numFmtId="0" fontId="15" fillId="0" borderId="0" xfId="2" applyFont="1"/>
    <xf numFmtId="0" fontId="15" fillId="0" borderId="0" xfId="2" applyFont="1" applyAlignment="1">
      <alignment horizontal="center"/>
    </xf>
    <xf numFmtId="0" fontId="16" fillId="0" borderId="0" xfId="2" applyFont="1"/>
    <xf numFmtId="43" fontId="3" fillId="0" borderId="0" xfId="1" applyFont="1" applyProtection="1"/>
    <xf numFmtId="0" fontId="4" fillId="2" borderId="1" xfId="2" applyFont="1" applyFill="1" applyBorder="1" applyAlignment="1">
      <alignment horizontal="center"/>
    </xf>
    <xf numFmtId="0" fontId="7" fillId="0" borderId="0" xfId="2" applyFont="1" applyAlignment="1">
      <alignment horizontal="left"/>
    </xf>
  </cellXfs>
  <cellStyles count="7">
    <cellStyle name="Comma" xfId="1" builtinId="3"/>
    <cellStyle name="Comma 2" xfId="5" xr:uid="{00000000-0005-0000-0000-000001000000}"/>
    <cellStyle name="Currency 2" xfId="4" xr:uid="{00000000-0005-0000-0000-000002000000}"/>
    <cellStyle name="Normal" xfId="0" builtinId="0"/>
    <cellStyle name="Normal 2 2" xfId="2" xr:uid="{00000000-0005-0000-0000-000004000000}"/>
    <cellStyle name="Normal_Extra Compensation for AY 2004 A-G" xfId="3" xr:uid="{00000000-0005-0000-0000-000005000000}"/>
    <cellStyle name="Percent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8467</xdr:colOff>
      <xdr:row>23</xdr:row>
      <xdr:rowOff>25294</xdr:rowOff>
    </xdr:from>
    <xdr:to>
      <xdr:col>4</xdr:col>
      <xdr:colOff>524781</xdr:colOff>
      <xdr:row>25</xdr:row>
      <xdr:rowOff>55075</xdr:rowOff>
    </xdr:to>
    <xdr:pic>
      <xdr:nvPicPr>
        <xdr:cNvPr id="2" name="Picture 1" descr="Screen Clippi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9442" y="4530619"/>
          <a:ext cx="6069389" cy="382206"/>
        </a:xfrm>
        <a:prstGeom prst="rect">
          <a:avLst/>
        </a:prstGeom>
        <a:ln>
          <a:solidFill>
            <a:schemeClr val="accent1"/>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RS/Accounting%20Division/SPA/A323/A3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 Form"/>
      <sheetName val="SRS AD Form"/>
      <sheetName val="Grant Budget"/>
      <sheetName val="Cost Share Budget"/>
      <sheetName val="Budget Offset Form"/>
      <sheetName val="New E-160 Form"/>
      <sheetName val="NEW GA Cost Share Contracts"/>
      <sheetName val="DHHS Salary Cap"/>
      <sheetName val="Sponsored Classes Index"/>
      <sheetName val="T1. Std Non-Salary Classes"/>
      <sheetName val="T2. Non-Salary GLs Upon Request"/>
      <sheetName val="T3. All Non-Salary by GL Code"/>
      <sheetName val="SRS AD Data Sheet"/>
      <sheetName val="OH Lookup"/>
      <sheetName val="E160 Data"/>
    </sheetNames>
    <sheetDataSet>
      <sheetData sheetId="0">
        <row r="2">
          <cell r="Z2" t="str">
            <v>A323 Rev. 1/15/2015</v>
          </cell>
        </row>
      </sheetData>
      <sheetData sheetId="1"/>
      <sheetData sheetId="2"/>
      <sheetData sheetId="3"/>
      <sheetData sheetId="4"/>
      <sheetData sheetId="5"/>
      <sheetData sheetId="6"/>
      <sheetData sheetId="7"/>
      <sheetData sheetId="8">
        <row r="3">
          <cell r="A3" t="str">
            <v>[SALARY &amp; FRINGE CLASSES]</v>
          </cell>
        </row>
        <row r="4">
          <cell r="A4" t="str">
            <v>AAUP Other Comp</v>
          </cell>
        </row>
        <row r="5">
          <cell r="A5" t="str">
            <v>Acad Full Time Sal</v>
          </cell>
        </row>
        <row r="6">
          <cell r="A6" t="str">
            <v>Acad Part Time Sal</v>
          </cell>
        </row>
        <row r="7">
          <cell r="A7" t="str">
            <v>Fringe Benefits</v>
          </cell>
        </row>
        <row r="8">
          <cell r="A8" t="str">
            <v>Frng Bene Non Auto</v>
          </cell>
        </row>
        <row r="9">
          <cell r="A9" t="str">
            <v>Graduate Assistants</v>
          </cell>
        </row>
        <row r="10">
          <cell r="A10" t="str">
            <v>Hrly Wages-Non Stdnt</v>
          </cell>
        </row>
        <row r="11">
          <cell r="A11" t="str">
            <v>Intern Salaries</v>
          </cell>
        </row>
        <row r="12">
          <cell r="A12" t="str">
            <v>Post Doctoral Fellow</v>
          </cell>
        </row>
        <row r="13">
          <cell r="A13" t="str">
            <v>Student Wages Hourly</v>
          </cell>
        </row>
        <row r="14">
          <cell r="A14" t="str">
            <v>Unrep Adm &amp; Supp Sal</v>
          </cell>
        </row>
        <row r="15">
          <cell r="A15" t="str">
            <v>Work Study Student</v>
          </cell>
        </row>
        <row r="17">
          <cell r="A17" t="str">
            <v>[REQUIRE SPECIFIC JUSTIFICATION]</v>
          </cell>
        </row>
        <row r="18">
          <cell r="A18" t="str">
            <v>1199 Salaries</v>
          </cell>
        </row>
        <row r="19">
          <cell r="A19" t="str">
            <v>AFSCME Salaries</v>
          </cell>
        </row>
        <row r="20">
          <cell r="A20" t="str">
            <v>ONA Salaries</v>
          </cell>
        </row>
        <row r="22">
          <cell r="A22" t="str">
            <v>[NON-SALARY CLASSES]</v>
          </cell>
        </row>
        <row r="23">
          <cell r="A23" t="str">
            <v>Advertisg &amp; Develpmt</v>
          </cell>
        </row>
        <row r="24">
          <cell r="A24" t="str">
            <v>Consultants</v>
          </cell>
        </row>
        <row r="25">
          <cell r="A25" t="str">
            <v>Educational Material</v>
          </cell>
        </row>
        <row r="26">
          <cell r="A26" t="str">
            <v>Equipment &lt; 5000</v>
          </cell>
        </row>
        <row r="27">
          <cell r="A27" t="str">
            <v>Internal Recharges</v>
          </cell>
        </row>
        <row r="28">
          <cell r="A28" t="str">
            <v>Lab Animal Medicine</v>
          </cell>
        </row>
        <row r="29">
          <cell r="A29" t="str">
            <v>Lab Expense</v>
          </cell>
        </row>
        <row r="30">
          <cell r="A30" t="str">
            <v>Non UC Assets &lt; 5000</v>
          </cell>
        </row>
        <row r="31">
          <cell r="A31" t="str">
            <v>Postage &amp; Delivery</v>
          </cell>
        </row>
        <row r="32">
          <cell r="A32" t="str">
            <v>Programming Services</v>
          </cell>
        </row>
        <row r="33">
          <cell r="A33" t="str">
            <v>Publications</v>
          </cell>
        </row>
        <row r="34">
          <cell r="A34" t="str">
            <v>Radiatn Sfty-Flm Bdg</v>
          </cell>
        </row>
        <row r="35">
          <cell r="A35" t="str">
            <v>Radiatn Sfty-Wste</v>
          </cell>
        </row>
        <row r="36">
          <cell r="A36" t="str">
            <v>Subcon-Idc Relevant</v>
          </cell>
        </row>
        <row r="37">
          <cell r="A37" t="str">
            <v>Subject Incentives</v>
          </cell>
        </row>
        <row r="38">
          <cell r="A38" t="str">
            <v>Travel</v>
          </cell>
        </row>
        <row r="39">
          <cell r="A39" t="str">
            <v>Travel-Foreign</v>
          </cell>
        </row>
        <row r="40">
          <cell r="A40" t="str">
            <v>Travel-Trainee (Non-Academic)</v>
          </cell>
        </row>
        <row r="42">
          <cell r="A42" t="str">
            <v>[REQUIRE SPECIFIC JUSTIFICATION]</v>
          </cell>
        </row>
        <row r="43">
          <cell r="A43" t="str">
            <v>Alteratn/Renovatn</v>
          </cell>
        </row>
        <row r="44">
          <cell r="A44" t="str">
            <v>Computer Cons Svcs</v>
          </cell>
        </row>
        <row r="45">
          <cell r="A45" t="str">
            <v>Honorarium</v>
          </cell>
        </row>
        <row r="46">
          <cell r="A46" t="str">
            <v>Other Direct Expense</v>
          </cell>
        </row>
        <row r="47">
          <cell r="A47" t="str">
            <v>Prescriptions</v>
          </cell>
        </row>
        <row r="48">
          <cell r="A48" t="str">
            <v>Utilities</v>
          </cell>
        </row>
        <row r="49">
          <cell r="A49" t="str">
            <v>Workshops</v>
          </cell>
        </row>
        <row r="51">
          <cell r="A51" t="str">
            <v>[F&amp;A EXEMPT CLASSES]</v>
          </cell>
        </row>
        <row r="52">
          <cell r="A52" t="str">
            <v>Budgeted Reserve (For Budgeting Only)</v>
          </cell>
        </row>
        <row r="53">
          <cell r="A53" t="str">
            <v>Communications</v>
          </cell>
        </row>
        <row r="54">
          <cell r="A54" t="str">
            <v>Equipment 5000+</v>
          </cell>
        </row>
        <row r="55">
          <cell r="A55" t="str">
            <v>Grnt-Restricted G100 (For Budgeting Only)</v>
          </cell>
        </row>
        <row r="56">
          <cell r="A56" t="str">
            <v>In State Tuit Frg</v>
          </cell>
        </row>
        <row r="57">
          <cell r="A57" t="str">
            <v>Non UC Assets 5000+</v>
          </cell>
        </row>
        <row r="58">
          <cell r="A58" t="str">
            <v>Patient Care</v>
          </cell>
        </row>
        <row r="59">
          <cell r="A59" t="str">
            <v>Subcon-Not IDC Rlvnt</v>
          </cell>
        </row>
        <row r="61">
          <cell r="A61" t="str">
            <v>[REQUIRE SPECIFIC JUSTIFICATION-F&amp;A Exempt]</v>
          </cell>
        </row>
        <row r="62">
          <cell r="A62" t="str">
            <v>Offce &amp; Classrm Rent</v>
          </cell>
        </row>
        <row r="63">
          <cell r="A63" t="str">
            <v>UCIT UCNET Usage</v>
          </cell>
        </row>
        <row r="65">
          <cell r="A65" t="str">
            <v>[CLASSES THAT USE FUNC. AREA 7 - SCHOLARSHIP/FELLOWSHIP]</v>
          </cell>
        </row>
        <row r="66">
          <cell r="A66" t="str">
            <v>Resdnt/Trnee Stipend</v>
          </cell>
        </row>
        <row r="67">
          <cell r="A67" t="str">
            <v>Tuition</v>
          </cell>
        </row>
        <row r="68">
          <cell r="A68" t="str">
            <v>Travel-Trainee (Academic)</v>
          </cell>
        </row>
      </sheetData>
      <sheetData sheetId="9"/>
      <sheetData sheetId="10"/>
      <sheetData sheetId="11"/>
      <sheetData sheetId="12">
        <row r="1">
          <cell r="L1" t="str">
            <v>Sponsor</v>
          </cell>
          <cell r="M1" t="str">
            <v>Letter of Credit</v>
          </cell>
        </row>
        <row r="2">
          <cell r="D2" t="str">
            <v>Select Grant Type</v>
          </cell>
          <cell r="F2" t="str">
            <v xml:space="preserve">Select ultimate source of funding </v>
          </cell>
          <cell r="H2" t="str">
            <v xml:space="preserve">Select Accounting Division GA </v>
          </cell>
          <cell r="L2">
            <v>1000057</v>
          </cell>
          <cell r="M2" t="str">
            <v>DHHS LOC</v>
          </cell>
          <cell r="R2" t="str">
            <v>Select Invoice Type</v>
          </cell>
        </row>
        <row r="3">
          <cell r="D3" t="str">
            <v>Z1 - Federal</v>
          </cell>
          <cell r="F3" t="str">
            <v>01001000 MISCELLANEOUS FEDERAL</v>
          </cell>
          <cell r="H3" t="str">
            <v>110: XQ Zeng</v>
          </cell>
          <cell r="L3">
            <v>1000146</v>
          </cell>
          <cell r="M3" t="str">
            <v>NASA-LG LOC</v>
          </cell>
          <cell r="R3" t="str">
            <v>ADVANCE</v>
          </cell>
        </row>
        <row r="4">
          <cell r="D4" t="str">
            <v>Z2 - State</v>
          </cell>
          <cell r="F4" t="str">
            <v>01001100 DEPT OF AGRICULTURE</v>
          </cell>
          <cell r="H4" t="str">
            <v>150: Sandy Ewing</v>
          </cell>
          <cell r="L4">
            <v>1000236</v>
          </cell>
          <cell r="M4" t="str">
            <v>DOE LOC</v>
          </cell>
          <cell r="R4" t="str">
            <v>CANCELLED</v>
          </cell>
        </row>
        <row r="5">
          <cell r="D5" t="str">
            <v>Z3 - Local</v>
          </cell>
          <cell r="F5" t="str">
            <v>01001210 SMALL BUSINESS ADMIN</v>
          </cell>
          <cell r="H5" t="str">
            <v>200: Doug Provine</v>
          </cell>
          <cell r="L5">
            <v>1000237</v>
          </cell>
          <cell r="M5" t="str">
            <v>DOE LOC</v>
          </cell>
          <cell r="R5" t="str">
            <v>DEPT</v>
          </cell>
        </row>
        <row r="6">
          <cell r="D6" t="str">
            <v>Z4 - Private</v>
          </cell>
          <cell r="F6" t="str">
            <v>01001220 DEPT OF COMMERCE</v>
          </cell>
          <cell r="H6" t="str">
            <v>250: Cindy Lasonczyk</v>
          </cell>
          <cell r="L6">
            <v>1000266</v>
          </cell>
          <cell r="M6" t="str">
            <v>DOE LOC</v>
          </cell>
          <cell r="R6" t="str">
            <v>DRAW</v>
          </cell>
        </row>
        <row r="7">
          <cell r="F7" t="str">
            <v>01001260 NATL SECURITY AGENCY</v>
          </cell>
          <cell r="H7" t="str">
            <v>310: Kim Petrie</v>
          </cell>
          <cell r="L7">
            <v>1000269</v>
          </cell>
          <cell r="M7" t="str">
            <v>USDA LOC</v>
          </cell>
          <cell r="R7" t="str">
            <v>END</v>
          </cell>
        </row>
        <row r="8">
          <cell r="F8" t="str">
            <v>01001270 DEPT HOMELAND SECURITY</v>
          </cell>
          <cell r="H8" t="str">
            <v>325: Sanya Baker</v>
          </cell>
          <cell r="L8">
            <v>1000277</v>
          </cell>
          <cell r="M8" t="str">
            <v>NSF LOC</v>
          </cell>
          <cell r="R8" t="str">
            <v>FINAL</v>
          </cell>
        </row>
        <row r="9">
          <cell r="F9" t="str">
            <v>01001280 NUCLEAR REGULATORY COMMISSION</v>
          </cell>
          <cell r="H9" t="str">
            <v>400: Erin Grant</v>
          </cell>
          <cell r="L9">
            <v>1000321</v>
          </cell>
          <cell r="M9" t="str">
            <v>USED LOC / PELL / SEOG</v>
          </cell>
          <cell r="R9" t="str">
            <v>FULLY-BILLED</v>
          </cell>
        </row>
        <row r="10">
          <cell r="D10" t="str">
            <v>Select Award Type</v>
          </cell>
          <cell r="F10" t="str">
            <v>01001300 DEPT OF DEFENSE</v>
          </cell>
          <cell r="H10" t="str">
            <v xml:space="preserve">475: Rhonda Bastian </v>
          </cell>
          <cell r="L10">
            <v>1000411</v>
          </cell>
          <cell r="M10" t="str">
            <v>NASA-LG LOC</v>
          </cell>
          <cell r="R10" t="str">
            <v>MILESTONE/TASK</v>
          </cell>
        </row>
        <row r="11">
          <cell r="D11" t="str">
            <v>C10  Contract-Research</v>
          </cell>
          <cell r="F11" t="str">
            <v>01001310 AIR FORCE</v>
          </cell>
          <cell r="H11" t="str">
            <v xml:space="preserve">550: John Ungruhe </v>
          </cell>
          <cell r="L11">
            <v>1000412</v>
          </cell>
          <cell r="M11" t="str">
            <v>NASA-G LOC</v>
          </cell>
          <cell r="R11" t="str">
            <v>MONTHLY</v>
          </cell>
        </row>
        <row r="12">
          <cell r="D12" t="str">
            <v>C20  Contract-Other/Public Service</v>
          </cell>
          <cell r="F12" t="str">
            <v>01001320 ARMY</v>
          </cell>
          <cell r="H12" t="str">
            <v xml:space="preserve">600: David Stephen </v>
          </cell>
          <cell r="L12">
            <v>1005163</v>
          </cell>
          <cell r="M12" t="str">
            <v>NASA-LANGLEY LOC</v>
          </cell>
          <cell r="R12" t="str">
            <v>NOT-BILLED</v>
          </cell>
        </row>
        <row r="13">
          <cell r="D13" t="str">
            <v>G00  Grant-Instruction</v>
          </cell>
          <cell r="F13" t="str">
            <v>01001330 NAVY</v>
          </cell>
          <cell r="H13" t="str">
            <v>625: Keisha Sanders</v>
          </cell>
          <cell r="L13">
            <v>1000548</v>
          </cell>
          <cell r="M13" t="str">
            <v>EPA LOC</v>
          </cell>
          <cell r="R13" t="str">
            <v>NOT-FINAL</v>
          </cell>
        </row>
        <row r="14">
          <cell r="D14" t="str">
            <v>G10  Grant-Research</v>
          </cell>
          <cell r="F14" t="str">
            <v>01001331 OFFICE NAVAL RES</v>
          </cell>
          <cell r="H14" t="str">
            <v xml:space="preserve">775: Richard Hatcher </v>
          </cell>
          <cell r="L14">
            <v>1002518</v>
          </cell>
          <cell r="M14" t="str">
            <v>DOE LOC</v>
          </cell>
          <cell r="R14" t="str">
            <v>OTHER</v>
          </cell>
        </row>
        <row r="15">
          <cell r="D15" t="str">
            <v>G1F  Grant-Research/No Fringe</v>
          </cell>
          <cell r="F15" t="str">
            <v>01001400 US DEPT OF EDUCATION</v>
          </cell>
          <cell r="H15" t="str">
            <v xml:space="preserve">800: Kathy Weber </v>
          </cell>
          <cell r="L15">
            <v>1003616</v>
          </cell>
          <cell r="M15" t="str">
            <v>USED LOC</v>
          </cell>
          <cell r="R15" t="str">
            <v>PAID</v>
          </cell>
        </row>
        <row r="16">
          <cell r="D16" t="str">
            <v>G20  Grant-Other/Public Service</v>
          </cell>
          <cell r="F16" t="str">
            <v>01001425 TEACH US DEPT OF EDUC</v>
          </cell>
          <cell r="H16" t="str">
            <v xml:space="preserve">850: Jean Kaesemeyer </v>
          </cell>
          <cell r="J16" t="str">
            <v>Cost Reimbursement</v>
          </cell>
          <cell r="L16">
            <v>1003661</v>
          </cell>
          <cell r="M16" t="str">
            <v>NRC LOC</v>
          </cell>
          <cell r="R16" t="str">
            <v>QTR:1/4/7/10</v>
          </cell>
        </row>
        <row r="17">
          <cell r="D17" t="str">
            <v>G2F  Grant-Other/Public Serv/No Fringe</v>
          </cell>
          <cell r="F17" t="str">
            <v>01001450 PELL GRANTS</v>
          </cell>
          <cell r="J17" t="str">
            <v>Fixed Price</v>
          </cell>
          <cell r="R17" t="str">
            <v>QTR:2/5/8/11</v>
          </cell>
        </row>
        <row r="18">
          <cell r="D18" t="str">
            <v>G70  Grant-Scholar/Fellow</v>
          </cell>
          <cell r="F18" t="str">
            <v>01001460 SEOG PROGRAM</v>
          </cell>
          <cell r="L18" t="str">
            <v>Sponsor</v>
          </cell>
          <cell r="M18" t="str">
            <v>ARRA Letter of Credit</v>
          </cell>
          <cell r="R18" t="str">
            <v>QTR:3/6/9/12</v>
          </cell>
        </row>
        <row r="19">
          <cell r="D19" t="str">
            <v>S00  Subcontract-Instruction</v>
          </cell>
          <cell r="F19" t="str">
            <v>01001490 FED WRK STDY PGM</v>
          </cell>
          <cell r="H19" t="str">
            <v xml:space="preserve">Select Grants Management GA </v>
          </cell>
          <cell r="L19">
            <v>1000057</v>
          </cell>
          <cell r="M19" t="str">
            <v>DHHS LOC - ARRA</v>
          </cell>
          <cell r="R19" t="str">
            <v>UN-BILLABLE</v>
          </cell>
        </row>
        <row r="20">
          <cell r="D20" t="str">
            <v>S10  Subcontract-Research</v>
          </cell>
          <cell r="F20" t="str">
            <v>01001500 DEPARTMENT OF ENERGY</v>
          </cell>
          <cell r="H20" t="str">
            <v xml:space="preserve">010: Aretha Abrams </v>
          </cell>
          <cell r="L20">
            <v>1000277</v>
          </cell>
          <cell r="M20" t="str">
            <v>NSF LOC - ARRA</v>
          </cell>
        </row>
        <row r="21">
          <cell r="D21" t="str">
            <v>S10  Subcontract-Research/No Fringe</v>
          </cell>
          <cell r="F21" t="str">
            <v>01001600 DEPT HSG &amp; URB DVLP</v>
          </cell>
          <cell r="H21" t="str">
            <v xml:space="preserve">020: Chris Jones </v>
          </cell>
        </row>
        <row r="22">
          <cell r="D22" t="str">
            <v>S20  Subcontract-Other/Public Service</v>
          </cell>
          <cell r="F22" t="str">
            <v>01001700 DEPT OF INTERIOR</v>
          </cell>
          <cell r="H22" t="str">
            <v xml:space="preserve">030: Gerri Blust </v>
          </cell>
          <cell r="L22" t="str">
            <v>Is this award funded by ARRA?</v>
          </cell>
          <cell r="P22" t="str">
            <v>Select LOC</v>
          </cell>
          <cell r="R22" t="str">
            <v>FFR FINAL</v>
          </cell>
        </row>
        <row r="23">
          <cell r="D23" t="str">
            <v>S2F  Subcontract-Other/Public Service/No Fringe</v>
          </cell>
          <cell r="F23" t="str">
            <v>01001800 DEPT OF JUSTICE</v>
          </cell>
          <cell r="H23" t="str">
            <v xml:space="preserve">040: Manda Wright </v>
          </cell>
          <cell r="L23" t="str">
            <v>Yes (use defined ARRA Fund and LOC)</v>
          </cell>
          <cell r="P23" t="str">
            <v>ARRA</v>
          </cell>
          <cell r="R23" t="str">
            <v>FINAL INV</v>
          </cell>
        </row>
        <row r="24">
          <cell r="D24" t="str">
            <v>S70  Subcontract-Scholar/Fellow</v>
          </cell>
          <cell r="F24" t="str">
            <v>01001805 DOJ/OH CRM JUST SVCS</v>
          </cell>
          <cell r="H24" t="str">
            <v xml:space="preserve">050: Sue Cutter </v>
          </cell>
          <cell r="L24" t="str">
            <v>No</v>
          </cell>
          <cell r="P24" t="str">
            <v>ARRA SUB FED WEB RPT</v>
          </cell>
          <cell r="R24" t="str">
            <v>FINAL REC</v>
          </cell>
        </row>
        <row r="25">
          <cell r="F25" t="str">
            <v>01001810 OFF JUSTICE PROGRMS</v>
          </cell>
          <cell r="H25" t="str">
            <v>060: David Gearring</v>
          </cell>
          <cell r="P25" t="str">
            <v>ARRA SUB FED WEB RPT</v>
          </cell>
          <cell r="R25" t="str">
            <v>FINAL REPORT</v>
          </cell>
        </row>
        <row r="26">
          <cell r="D26" t="str">
            <v>Select Billing Rule</v>
          </cell>
          <cell r="F26" t="str">
            <v>01001900 DEPT OF TRANSPORTN</v>
          </cell>
          <cell r="H26" t="str">
            <v>070: Theresa Yockey</v>
          </cell>
          <cell r="L26" t="str">
            <v>=RespFund List</v>
          </cell>
          <cell r="M26" t="str">
            <v>Description</v>
          </cell>
          <cell r="P26" t="str">
            <v>ARRA SUB SPONSOR RPT</v>
          </cell>
          <cell r="R26" t="str">
            <v>FNL EQUIP</v>
          </cell>
        </row>
        <row r="27">
          <cell r="D27" t="str">
            <v>1 - RRB</v>
          </cell>
          <cell r="F27" t="str">
            <v>01002000 DEPT OF LABOR</v>
          </cell>
          <cell r="H27" t="str">
            <v>080: Jasmine Burno</v>
          </cell>
          <cell r="L27" t="str">
            <v>D100006</v>
          </cell>
          <cell r="M27" t="str">
            <v>CERHAS SPECIAL PROJECT</v>
          </cell>
          <cell r="P27" t="str">
            <v>ARRA_NA</v>
          </cell>
          <cell r="R27" t="str">
            <v>FNL INVENT</v>
          </cell>
        </row>
        <row r="28">
          <cell r="D28" t="str">
            <v>5 - Milestone</v>
          </cell>
          <cell r="F28" t="str">
            <v>01002100 ENV PROTECTION AGENCY</v>
          </cell>
          <cell r="L28" t="str">
            <v>D100010</v>
          </cell>
          <cell r="M28" t="str">
            <v>ECONOMICS CTR FOR ED</v>
          </cell>
          <cell r="P28" t="str">
            <v>ARRA_PAID</v>
          </cell>
          <cell r="R28" t="str">
            <v>FNL PROGRESS</v>
          </cell>
        </row>
        <row r="29">
          <cell r="D29" t="str">
            <v>7 - Manual</v>
          </cell>
          <cell r="F29" t="str">
            <v>01002200 NAT AERO &amp; SPCE ADM</v>
          </cell>
          <cell r="L29" t="str">
            <v>D100292</v>
          </cell>
          <cell r="M29" t="str">
            <v>ARLITT CENTER</v>
          </cell>
          <cell r="P29" t="str">
            <v>DHHS LOC</v>
          </cell>
        </row>
        <row r="30">
          <cell r="F30" t="str">
            <v>01002220 NASA - LEWIS/GLENN</v>
          </cell>
          <cell r="H30" t="str">
            <v>Select Grant Stage</v>
          </cell>
          <cell r="L30" t="str">
            <v>D100359</v>
          </cell>
          <cell r="M30" t="str">
            <v>LIBRARY DIGITAL PRES</v>
          </cell>
          <cell r="P30" t="str">
            <v>DHHS-2316P LOC</v>
          </cell>
        </row>
        <row r="31">
          <cell r="F31" t="str">
            <v>01002230 NASA - WASHINGTON</v>
          </cell>
          <cell r="H31" t="str">
            <v>ACTIVE</v>
          </cell>
          <cell r="L31" t="str">
            <v>D100465</v>
          </cell>
          <cell r="M31" t="str">
            <v>CONMED</v>
          </cell>
          <cell r="P31" t="str">
            <v>DOE LOC</v>
          </cell>
        </row>
        <row r="32">
          <cell r="F32" t="str">
            <v>01002240 NASA - LBJ</v>
          </cell>
          <cell r="H32" t="str">
            <v>LOG</v>
          </cell>
          <cell r="L32" t="str">
            <v>D700033</v>
          </cell>
          <cell r="M32" t="str">
            <v>CLERMONT COLLEGE OVHD</v>
          </cell>
          <cell r="P32" t="str">
            <v>DOJ LOC</v>
          </cell>
        </row>
        <row r="33">
          <cell r="F33" t="str">
            <v>01002250 NASA - AMES</v>
          </cell>
          <cell r="H33" t="str">
            <v>LOG/EXTEND</v>
          </cell>
          <cell r="L33" t="str">
            <v>D100803</v>
          </cell>
          <cell r="M33" t="str">
            <v>CDRI SPECIAL PROJECT</v>
          </cell>
          <cell r="P33" t="str">
            <v>EPA LOC</v>
          </cell>
        </row>
        <row r="34">
          <cell r="F34" t="str">
            <v>01002260 NASA - GODDARD</v>
          </cell>
          <cell r="H34" t="str">
            <v>4 NIH EXT</v>
          </cell>
          <cell r="L34" t="str">
            <v>D700003</v>
          </cell>
          <cell r="M34" t="str">
            <v>PHYSIOLOGY OVERHEAD</v>
          </cell>
          <cell r="P34" t="str">
            <v>LOC_PAID</v>
          </cell>
        </row>
        <row r="35">
          <cell r="F35" t="str">
            <v>01002270 NASA - LANGLEY</v>
          </cell>
          <cell r="L35" t="str">
            <v>D700004</v>
          </cell>
          <cell r="M35" t="str">
            <v>DERMATOLOGY OVERHEAD</v>
          </cell>
          <cell r="P35" t="str">
            <v>NASA-A LOC</v>
          </cell>
        </row>
        <row r="36">
          <cell r="F36" t="str">
            <v>01002400 NAT ENDMNT HUMTIES</v>
          </cell>
          <cell r="H36" t="str">
            <v>Select Cost Share Rule</v>
          </cell>
          <cell r="L36" t="str">
            <v>D700005</v>
          </cell>
          <cell r="M36" t="str">
            <v>NEUROLOGY OVERHEAD</v>
          </cell>
          <cell r="P36" t="str">
            <v>NASA-G LOC</v>
          </cell>
        </row>
        <row r="37">
          <cell r="F37" t="str">
            <v>01002450 INST MUSEUM LIB SVCS</v>
          </cell>
          <cell r="H37" t="str">
            <v>0 - NO COST SHARE</v>
          </cell>
          <cell r="L37" t="str">
            <v>D700006</v>
          </cell>
          <cell r="M37" t="str">
            <v>PSYCHIATRY OVERHEAD</v>
          </cell>
          <cell r="P37" t="str">
            <v>NASA-J LOC</v>
          </cell>
        </row>
        <row r="38">
          <cell r="F38" t="str">
            <v>01002500 NAT SCIENCE FDN</v>
          </cell>
          <cell r="H38" t="str">
            <v>1 - SHARING ON TOTAL DIRECT COSTS</v>
          </cell>
          <cell r="L38" t="str">
            <v>D700007</v>
          </cell>
          <cell r="M38" t="str">
            <v>FAMILY MEDICINE OVERHEAD</v>
          </cell>
          <cell r="P38" t="str">
            <v>NASA-LG LOC</v>
          </cell>
        </row>
        <row r="39">
          <cell r="F39" t="str">
            <v>01002600 US GEOLOGICAL SURVEY</v>
          </cell>
          <cell r="H39" t="str">
            <v>2 - SHARING ON TOTAL GRANT COSTS</v>
          </cell>
          <cell r="L39" t="str">
            <v>D700008</v>
          </cell>
          <cell r="M39" t="str">
            <v>ENVIRONMENTAL HEALTH</v>
          </cell>
          <cell r="P39" t="str">
            <v>NASA-W LOC</v>
          </cell>
        </row>
        <row r="40">
          <cell r="F40" t="str">
            <v>01002900 FED EMERCY MGMT</v>
          </cell>
          <cell r="L40" t="str">
            <v>D700010</v>
          </cell>
          <cell r="M40" t="str">
            <v>ANTHROPOLOGY OVERHEAD</v>
          </cell>
          <cell r="P40" t="str">
            <v>NASA-LANGLEY LOC</v>
          </cell>
          <cell r="R40" t="str">
            <v>FFR INTERIM</v>
          </cell>
        </row>
        <row r="41">
          <cell r="F41" t="str">
            <v>01003000 DEPT VETERANS AFFAIRS</v>
          </cell>
          <cell r="L41" t="str">
            <v>D700011</v>
          </cell>
          <cell r="M41" t="str">
            <v>CHEMISTRY OVERHEAD</v>
          </cell>
          <cell r="P41" t="str">
            <v>NEH LOC</v>
          </cell>
          <cell r="R41" t="str">
            <v>GRANT ACCR</v>
          </cell>
        </row>
        <row r="42">
          <cell r="F42" t="str">
            <v>02000000 DEPT HLTH HUMAN SVC</v>
          </cell>
          <cell r="L42" t="str">
            <v>D700013</v>
          </cell>
          <cell r="M42" t="str">
            <v>ACCOUNTING OVERHEAD</v>
          </cell>
          <cell r="P42" t="str">
            <v>NON LOC</v>
          </cell>
          <cell r="R42" t="str">
            <v>INTERIM</v>
          </cell>
        </row>
        <row r="43">
          <cell r="F43" t="str">
            <v>02011010 N I ALC ABUSE ALCHLSM</v>
          </cell>
          <cell r="L43" t="str">
            <v>D700014</v>
          </cell>
          <cell r="M43" t="str">
            <v>QUANTITATIVE ANALYSI</v>
          </cell>
          <cell r="P43" t="str">
            <v>NRC LOC</v>
          </cell>
          <cell r="R43" t="str">
            <v>MILESTONE</v>
          </cell>
        </row>
        <row r="44">
          <cell r="F44" t="str">
            <v>02011015 N I ON DEAF &amp; COMM D</v>
          </cell>
          <cell r="L44" t="str">
            <v>D700016</v>
          </cell>
          <cell r="M44" t="str">
            <v>EDUCATIONAL FOUNDATI</v>
          </cell>
          <cell r="P44" t="str">
            <v>NSF LOC</v>
          </cell>
          <cell r="R44" t="str">
            <v>OTHER</v>
          </cell>
        </row>
        <row r="45">
          <cell r="F45" t="str">
            <v>02011018 N I DIAB/DIGES/KID DI</v>
          </cell>
          <cell r="L45" t="str">
            <v>D700017</v>
          </cell>
          <cell r="M45" t="str">
            <v>AEROSPACE ENGINEERIN</v>
          </cell>
          <cell r="P45" t="str">
            <v>USDA LOC</v>
          </cell>
          <cell r="R45" t="str">
            <v>SPONSOR FORM</v>
          </cell>
        </row>
        <row r="46">
          <cell r="F46" t="str">
            <v>02011020 N I ON DRUG ABUSE</v>
          </cell>
          <cell r="L46" t="str">
            <v>D700020</v>
          </cell>
          <cell r="M46" t="str">
            <v>SCHOOL OF PLANNING O</v>
          </cell>
          <cell r="P46" t="str">
            <v>USED FWS</v>
          </cell>
          <cell r="R46" t="str">
            <v>WAGE RPT/DB</v>
          </cell>
        </row>
        <row r="47">
          <cell r="F47" t="str">
            <v>02011030 N I OF MENTAL HEALTH</v>
          </cell>
          <cell r="L47" t="str">
            <v>D700023</v>
          </cell>
          <cell r="M47" t="str">
            <v>NURSING ADMINISTRATI</v>
          </cell>
          <cell r="P47" t="str">
            <v>USED LOC</v>
          </cell>
        </row>
        <row r="48">
          <cell r="F48" t="str">
            <v>02011040 SUB ABUSE &amp; MH SRVC</v>
          </cell>
          <cell r="L48" t="str">
            <v>D700024</v>
          </cell>
          <cell r="M48" t="str">
            <v>PHARMACY ADMINISTRAT</v>
          </cell>
          <cell r="P48" t="str">
            <v>USED PELL</v>
          </cell>
        </row>
        <row r="49">
          <cell r="F49" t="str">
            <v>02012000 CTRS DISEASE CONTRL</v>
          </cell>
          <cell r="L49" t="str">
            <v>D700025</v>
          </cell>
          <cell r="M49" t="str">
            <v>SENIOR VP MED CTR OV</v>
          </cell>
          <cell r="P49" t="str">
            <v>USED SEOG</v>
          </cell>
        </row>
        <row r="50">
          <cell r="F50" t="str">
            <v>02012010 N I OCCPL SFTY &amp; HLTH</v>
          </cell>
          <cell r="L50" t="str">
            <v>D700026</v>
          </cell>
          <cell r="M50" t="str">
            <v>UNIV COLL- ADMINISTRATION</v>
          </cell>
          <cell r="P50" t="str">
            <v>* Non-LOC (leave blank)</v>
          </cell>
        </row>
        <row r="51">
          <cell r="F51" t="str">
            <v>02012020 CDC NATL CTR ENV HLTH</v>
          </cell>
          <cell r="L51" t="str">
            <v>D700027</v>
          </cell>
          <cell r="M51" t="str">
            <v>VLSI METHOLOGY OVHD</v>
          </cell>
        </row>
        <row r="52">
          <cell r="F52" t="str">
            <v>02013000 FOOD DRUG ADMIN</v>
          </cell>
          <cell r="L52" t="str">
            <v>D700028</v>
          </cell>
          <cell r="M52" t="str">
            <v>RWC NURSING OVERHEAD</v>
          </cell>
        </row>
        <row r="53">
          <cell r="F53" t="str">
            <v>02014000 HLTH RESRC SVCS ADM</v>
          </cell>
          <cell r="L53" t="str">
            <v>D700033</v>
          </cell>
          <cell r="M53" t="str">
            <v>CLERMONT COLLEGE OVHD</v>
          </cell>
        </row>
        <row r="54">
          <cell r="F54" t="str">
            <v>02014010 BUR HLTH PROFSSIONS</v>
          </cell>
          <cell r="L54" t="str">
            <v>D700034</v>
          </cell>
          <cell r="M54" t="str">
            <v>INFECTIOUS DISEASES-RIA</v>
          </cell>
        </row>
        <row r="55">
          <cell r="F55" t="str">
            <v>02014013 DIV OF STUDENT AST</v>
          </cell>
          <cell r="L55" t="str">
            <v>D700035</v>
          </cell>
          <cell r="M55" t="str">
            <v>R WALTERS- ADMINIST</v>
          </cell>
        </row>
        <row r="56">
          <cell r="F56" t="str">
            <v>02014020 BUR HLTH CARE DLV</v>
          </cell>
          <cell r="L56" t="str">
            <v>D700037</v>
          </cell>
          <cell r="M56" t="str">
            <v>OMI/CAS ADMIN OVHD</v>
          </cell>
        </row>
        <row r="57">
          <cell r="F57" t="str">
            <v>02014021 MATRNL &amp; CHILD HLTH</v>
          </cell>
          <cell r="L57" t="str">
            <v>D700039</v>
          </cell>
          <cell r="M57" t="str">
            <v>PROFESSIONAL PRACTIC</v>
          </cell>
        </row>
        <row r="58">
          <cell r="F58" t="str">
            <v>02015031 DIV RESEARCH CONTR</v>
          </cell>
          <cell r="L58" t="str">
            <v>D700042</v>
          </cell>
          <cell r="M58" t="str">
            <v>INST APPLIED INTERDISC</v>
          </cell>
        </row>
        <row r="59">
          <cell r="F59" t="str">
            <v>02015040 DIV RES RESOURCES</v>
          </cell>
          <cell r="L59" t="str">
            <v>D700046</v>
          </cell>
          <cell r="M59" t="str">
            <v>PI-ALLENMANG (MINE)</v>
          </cell>
        </row>
        <row r="60">
          <cell r="F60" t="str">
            <v>02015041 ADV TRANSLATIONAL SCI</v>
          </cell>
          <cell r="L60" t="str">
            <v>D700049</v>
          </cell>
          <cell r="M60" t="str">
            <v>JUDAIC STUDIES OH</v>
          </cell>
        </row>
        <row r="61">
          <cell r="F61" t="str">
            <v>02015050 OFF RES INFRASTRUCTURE</v>
          </cell>
          <cell r="L61" t="str">
            <v>D700064</v>
          </cell>
          <cell r="M61" t="str">
            <v>CERAMICS STRUCTURE</v>
          </cell>
        </row>
        <row r="62">
          <cell r="F62" t="str">
            <v>02015060 FOGARTY INTL CENTER</v>
          </cell>
          <cell r="L62" t="str">
            <v>D700071</v>
          </cell>
          <cell r="M62" t="str">
            <v>CEE MICROBIOLOGY OVHD</v>
          </cell>
        </row>
        <row r="63">
          <cell r="F63" t="str">
            <v>02015070 NATL CANCER INST</v>
          </cell>
          <cell r="L63" t="str">
            <v>D700079</v>
          </cell>
          <cell r="M63" t="str">
            <v>PATHOLOGY OVERHEAD</v>
          </cell>
        </row>
        <row r="64">
          <cell r="F64" t="str">
            <v>02015072 DIV CANCER CAUSE PRV</v>
          </cell>
          <cell r="L64" t="str">
            <v>D700080</v>
          </cell>
          <cell r="M64" t="str">
            <v>PHYSICAL MED &amp; REHAB</v>
          </cell>
        </row>
        <row r="65">
          <cell r="F65" t="str">
            <v>02015073 DIV CANCER TREATMNT</v>
          </cell>
          <cell r="L65" t="str">
            <v>D700081</v>
          </cell>
          <cell r="M65" t="str">
            <v>OPTHALMOLOGY OVERHEA</v>
          </cell>
        </row>
        <row r="66">
          <cell r="F66" t="str">
            <v>02015080 NATIONAL EYE INST</v>
          </cell>
          <cell r="L66" t="str">
            <v>D700082</v>
          </cell>
          <cell r="M66" t="str">
            <v>RADIOLOGY OVERHEAD</v>
          </cell>
        </row>
        <row r="67">
          <cell r="F67" t="str">
            <v>02015091 NAT HRT/LG/BL INST-G</v>
          </cell>
          <cell r="L67" t="str">
            <v>D700083</v>
          </cell>
          <cell r="M67" t="str">
            <v>MED SCIENCE LIBRARY</v>
          </cell>
        </row>
        <row r="68">
          <cell r="F68" t="str">
            <v>02015092 NAT HRT/LG/BL INST-C</v>
          </cell>
          <cell r="L68" t="str">
            <v>D700085</v>
          </cell>
          <cell r="M68" t="str">
            <v>CLASSICS OVERHEAD</v>
          </cell>
        </row>
        <row r="69">
          <cell r="F69" t="str">
            <v>02015100 NATL INST ON AGING</v>
          </cell>
          <cell r="L69" t="str">
            <v>D700086</v>
          </cell>
          <cell r="M69" t="str">
            <v>BIOLOGICAL SCIENCES</v>
          </cell>
        </row>
        <row r="70">
          <cell r="F70" t="str">
            <v>02015110 N I ALRGY &amp; INFEC DIS</v>
          </cell>
          <cell r="L70" t="str">
            <v>D700087</v>
          </cell>
          <cell r="M70" t="str">
            <v>GEOLOGY OVERHEAD</v>
          </cell>
        </row>
        <row r="71">
          <cell r="F71" t="str">
            <v>02015120 N I ARH/MUSL/SKIN DIS</v>
          </cell>
          <cell r="L71" t="str">
            <v>D700088</v>
          </cell>
          <cell r="M71" t="str">
            <v>HISTORY OVERHEAD</v>
          </cell>
        </row>
        <row r="72">
          <cell r="F72" t="str">
            <v>02015130 N I CHLD HLTH/HMN DEV</v>
          </cell>
          <cell r="L72" t="str">
            <v>D700089</v>
          </cell>
          <cell r="M72" t="str">
            <v>BUSINESS ADMINISTRAT</v>
          </cell>
        </row>
        <row r="73">
          <cell r="F73" t="str">
            <v>02015140 N I DENTAL RESEARCH</v>
          </cell>
          <cell r="L73" t="str">
            <v>D700090</v>
          </cell>
          <cell r="M73" t="str">
            <v>MARKETING OVERHEAD</v>
          </cell>
        </row>
        <row r="74">
          <cell r="F74" t="str">
            <v>02015150 N I ENV HEALTH SCI</v>
          </cell>
          <cell r="L74" t="str">
            <v>D700091</v>
          </cell>
          <cell r="M74" t="str">
            <v>SCHOOL PSYCH &amp; COUNS</v>
          </cell>
        </row>
        <row r="75">
          <cell r="F75" t="str">
            <v>02015160 N I GENL MED SCI</v>
          </cell>
          <cell r="L75" t="str">
            <v>D700092</v>
          </cell>
          <cell r="M75" t="str">
            <v>ECE-OH EMINENT SCHOLAR</v>
          </cell>
        </row>
        <row r="76">
          <cell r="F76" t="str">
            <v>02015170 N I NEU &amp; COM DIS/STR</v>
          </cell>
          <cell r="L76" t="str">
            <v>D700093</v>
          </cell>
          <cell r="M76" t="str">
            <v>CHEMICAL ENGINEERING</v>
          </cell>
        </row>
        <row r="77">
          <cell r="F77" t="str">
            <v>02015180 NATL LIBRARY OF MED</v>
          </cell>
          <cell r="L77" t="str">
            <v>D700095</v>
          </cell>
          <cell r="M77" t="str">
            <v>DESIGN ARCHART/PLAN</v>
          </cell>
        </row>
        <row r="78">
          <cell r="F78" t="str">
            <v>02015190 N I NURSING RESEARCH</v>
          </cell>
          <cell r="L78" t="str">
            <v>D700096</v>
          </cell>
          <cell r="M78" t="str">
            <v>GRAPHIC DESIGN OVERH</v>
          </cell>
        </row>
        <row r="79">
          <cell r="F79" t="str">
            <v>02015200 NAT CTR COMP/ALT MED</v>
          </cell>
          <cell r="L79" t="str">
            <v>D700101</v>
          </cell>
          <cell r="M79" t="str">
            <v>GRADUATE SCHOOL OVHD</v>
          </cell>
        </row>
        <row r="80">
          <cell r="F80" t="str">
            <v>02015210 NAT HUM GNM RES INST</v>
          </cell>
          <cell r="L80" t="str">
            <v>D700103</v>
          </cell>
          <cell r="M80" t="str">
            <v>SOCIAL WORK OVERHEAD</v>
          </cell>
        </row>
        <row r="81">
          <cell r="F81" t="str">
            <v>02015220 N I BIOMED &amp; BIOENGR</v>
          </cell>
          <cell r="L81" t="str">
            <v>D700104</v>
          </cell>
          <cell r="M81" t="str">
            <v>SOCIAL WORK OVERHEAD</v>
          </cell>
        </row>
        <row r="82">
          <cell r="F82" t="str">
            <v>02016000 CMS SERVICES(MEDTAPP)</v>
          </cell>
          <cell r="L82" t="str">
            <v>D700105</v>
          </cell>
          <cell r="M82" t="str">
            <v>NUTRITION OVERHEAD</v>
          </cell>
        </row>
        <row r="83">
          <cell r="F83" t="str">
            <v>02017000 HLTH CARE POLICY&amp;RES</v>
          </cell>
          <cell r="L83" t="str">
            <v>D700106</v>
          </cell>
          <cell r="M83" t="str">
            <v>DADS OVERHEAD</v>
          </cell>
        </row>
        <row r="84">
          <cell r="F84" t="str">
            <v>02032000 CHILDRN YTH FAMILIES</v>
          </cell>
          <cell r="L84" t="str">
            <v>D700114</v>
          </cell>
          <cell r="M84" t="str">
            <v>MINE RESEARCH INCENT</v>
          </cell>
        </row>
        <row r="85">
          <cell r="F85" t="str">
            <v>02033000 DEVELOPMNTAL DISAB</v>
          </cell>
          <cell r="L85" t="str">
            <v>D700122</v>
          </cell>
          <cell r="M85" t="str">
            <v>VICE PRES FOR STDNT</v>
          </cell>
        </row>
        <row r="86">
          <cell r="F86" t="str">
            <v>03000000 STATE GOVT AGENCIES</v>
          </cell>
          <cell r="L86" t="str">
            <v>D700124</v>
          </cell>
          <cell r="M86" t="str">
            <v>UPWARD BOUND OVERHD</v>
          </cell>
        </row>
        <row r="87">
          <cell r="F87" t="str">
            <v>03001020 OHIO ARTS COUNCIL</v>
          </cell>
          <cell r="L87" t="str">
            <v>D700125</v>
          </cell>
          <cell r="M87" t="str">
            <v>ROMANCE LANGUAGES OV</v>
          </cell>
        </row>
        <row r="88">
          <cell r="F88" t="str">
            <v>03001040 OHIO DEPT OF DEV</v>
          </cell>
          <cell r="L88" t="str">
            <v>D700132</v>
          </cell>
          <cell r="M88" t="str">
            <v>COMMUNICATION</v>
          </cell>
        </row>
        <row r="89">
          <cell r="F89" t="str">
            <v>03001041 OHIO COAL DEV OFFICE</v>
          </cell>
          <cell r="L89" t="str">
            <v>D700147</v>
          </cell>
          <cell r="M89" t="str">
            <v>ALLIED HEALTH SCIENC</v>
          </cell>
        </row>
        <row r="90">
          <cell r="F90" t="str">
            <v>03001045 SMALL BUS DEVMNT CTR</v>
          </cell>
          <cell r="L90" t="str">
            <v>D700155</v>
          </cell>
          <cell r="M90" t="str">
            <v>CANCER &amp; CELL BIOLOGY</v>
          </cell>
        </row>
        <row r="91">
          <cell r="F91" t="str">
            <v>03001047 ODOD 3RD FRONTIER</v>
          </cell>
          <cell r="L91" t="str">
            <v>D700156</v>
          </cell>
          <cell r="M91" t="str">
            <v>INTERNAL MEDICINE OV</v>
          </cell>
        </row>
        <row r="92">
          <cell r="F92" t="str">
            <v>03001050 OHIO DEPT EDUCATION</v>
          </cell>
          <cell r="L92" t="str">
            <v>D700157</v>
          </cell>
          <cell r="M92" t="str">
            <v>OBSTETRICS/GYNECOLOG</v>
          </cell>
        </row>
        <row r="93">
          <cell r="F93" t="str">
            <v>03001051 OHIO INSTR GRANTS</v>
          </cell>
          <cell r="L93" t="str">
            <v>D700158</v>
          </cell>
          <cell r="M93" t="str">
            <v>PEDIATRICS OVERHEAD</v>
          </cell>
        </row>
        <row r="94">
          <cell r="F94" t="str">
            <v>03001060 OHIO DEPT OF HEALTH</v>
          </cell>
          <cell r="L94" t="str">
            <v>D700159</v>
          </cell>
          <cell r="M94" t="str">
            <v>ANESTHESIOLOGY OVERH</v>
          </cell>
        </row>
        <row r="95">
          <cell r="F95" t="str">
            <v>03001070 OHIO DEPT MENTL HLTH</v>
          </cell>
          <cell r="L95" t="str">
            <v>D700160</v>
          </cell>
          <cell r="M95" t="str">
            <v>INTERDISCIPLINARY OV</v>
          </cell>
        </row>
        <row r="96">
          <cell r="F96" t="str">
            <v>03001090 OHIO DEPT TRANSPTN</v>
          </cell>
          <cell r="L96" t="str">
            <v>D700161</v>
          </cell>
          <cell r="M96" t="str">
            <v>EMERGENCY MEDICINE O</v>
          </cell>
        </row>
        <row r="97">
          <cell r="F97" t="str">
            <v>03001300 OH REHAB/CORRCTNS</v>
          </cell>
          <cell r="L97" t="str">
            <v>D700162</v>
          </cell>
          <cell r="M97" t="str">
            <v>SOCIOLOGY OVERHEAD</v>
          </cell>
        </row>
        <row r="98">
          <cell r="F98" t="str">
            <v>03003000 OHIO BOARD OF REGENTS</v>
          </cell>
          <cell r="L98" t="str">
            <v>D700163</v>
          </cell>
          <cell r="M98" t="str">
            <v>MATHEMATICS OVERHEAD</v>
          </cell>
        </row>
        <row r="99">
          <cell r="F99" t="str">
            <v>03003002 OBR ACTION FUNDS</v>
          </cell>
          <cell r="L99" t="str">
            <v>D700164</v>
          </cell>
          <cell r="M99" t="str">
            <v>PSYCHOLOGY OVERHEAD</v>
          </cell>
        </row>
        <row r="100">
          <cell r="F100" t="str">
            <v>03003004 OBR INVESTMNT FUNDS</v>
          </cell>
          <cell r="L100" t="str">
            <v>D700165</v>
          </cell>
          <cell r="M100" t="str">
            <v>POLITICAL SCIENCE OV</v>
          </cell>
        </row>
        <row r="101">
          <cell r="F101" t="str">
            <v>03003006 OBR TECH INITIATV FND</v>
          </cell>
          <cell r="L101" t="str">
            <v>D700167</v>
          </cell>
          <cell r="M101" t="str">
            <v>CURRICULUM &amp; INSTRUC</v>
          </cell>
        </row>
        <row r="102">
          <cell r="F102" t="str">
            <v>03003008 OHIO BRD REGN-DAGSI</v>
          </cell>
          <cell r="L102" t="str">
            <v>D700168</v>
          </cell>
          <cell r="M102" t="str">
            <v>HEALTH &amp; NUTRITION S</v>
          </cell>
        </row>
        <row r="103">
          <cell r="F103" t="str">
            <v>03003009 OBR EMNT SCHLR CAP</v>
          </cell>
          <cell r="L103" t="str">
            <v>D700169</v>
          </cell>
          <cell r="M103" t="str">
            <v>ENGINEERING ADMIN</v>
          </cell>
        </row>
        <row r="104">
          <cell r="F104" t="str">
            <v>03009000 UC COST SHARE</v>
          </cell>
          <cell r="L104" t="str">
            <v>D700170</v>
          </cell>
          <cell r="M104" t="str">
            <v>ELECTRICAL ENGINEERING</v>
          </cell>
        </row>
        <row r="105">
          <cell r="F105" t="str">
            <v>03900000 STATE AGENCY-NOT OH</v>
          </cell>
          <cell r="L105" t="str">
            <v>D700172</v>
          </cell>
          <cell r="M105" t="str">
            <v>SAID OVERHEAD</v>
          </cell>
        </row>
        <row r="106">
          <cell r="F106" t="str">
            <v>04000000 LOCAL GOVT AGENCIES</v>
          </cell>
          <cell r="L106" t="str">
            <v>D700174</v>
          </cell>
          <cell r="M106" t="str">
            <v>CCM ADMINISTRATION OH</v>
          </cell>
        </row>
        <row r="107">
          <cell r="F107" t="str">
            <v>04001010 CITY OF CINCINNATI</v>
          </cell>
          <cell r="L107" t="str">
            <v>D700181</v>
          </cell>
          <cell r="M107" t="str">
            <v>REHAB OVERHEAD</v>
          </cell>
        </row>
        <row r="108">
          <cell r="F108" t="str">
            <v>04001020 HAMILTON COUNTY</v>
          </cell>
          <cell r="L108" t="str">
            <v>D700182</v>
          </cell>
          <cell r="M108" t="str">
            <v>ELECTRONIC DEVICES OVHD</v>
          </cell>
        </row>
        <row r="109">
          <cell r="F109" t="str">
            <v>05000000 TRADE/INDUSTRY ORGS</v>
          </cell>
          <cell r="L109" t="str">
            <v>D700187</v>
          </cell>
          <cell r="M109" t="str">
            <v>CARDIOLOGY-RIA</v>
          </cell>
        </row>
        <row r="110">
          <cell r="F110" t="str">
            <v>05001170 GENERAL ELECTRIC CO</v>
          </cell>
          <cell r="L110" t="str">
            <v>D700189</v>
          </cell>
          <cell r="M110" t="str">
            <v>COMMUNICATION SCNCS/</v>
          </cell>
        </row>
        <row r="111">
          <cell r="F111" t="str">
            <v>05001230 INT LEAD ZINC RES ORG</v>
          </cell>
          <cell r="L111" t="str">
            <v>D700193</v>
          </cell>
          <cell r="M111" t="str">
            <v>BEHAVIORAL SCIENCES</v>
          </cell>
        </row>
        <row r="112">
          <cell r="F112" t="str">
            <v>05001270 LEATHER IND AMERICA</v>
          </cell>
          <cell r="L112" t="str">
            <v>D700198</v>
          </cell>
          <cell r="M112" t="str">
            <v>WOMENS STUDIES OVHD</v>
          </cell>
        </row>
        <row r="113">
          <cell r="F113" t="str">
            <v>05001380 PROCTER &amp; GAMBLE</v>
          </cell>
          <cell r="L113" t="str">
            <v>D700201</v>
          </cell>
          <cell r="M113" t="str">
            <v>AFRO-AMERICAN STUDIES</v>
          </cell>
        </row>
        <row r="114">
          <cell r="F114" t="str">
            <v>06000000 HLTH RELATED AGENCY</v>
          </cell>
          <cell r="L114" t="str">
            <v>D700209</v>
          </cell>
          <cell r="M114" t="str">
            <v>HOXWORTH OVERHEAD</v>
          </cell>
        </row>
        <row r="115">
          <cell r="F115" t="str">
            <v>06001010 AM CANCER SOC</v>
          </cell>
          <cell r="L115" t="str">
            <v>D700210</v>
          </cell>
          <cell r="M115" t="str">
            <v>RURAL HEALTH OVERHEAD</v>
          </cell>
        </row>
        <row r="116">
          <cell r="F116" t="str">
            <v>06001011 AM CANCER SOC - OH</v>
          </cell>
          <cell r="L116" t="str">
            <v>D700216</v>
          </cell>
          <cell r="M116" t="str">
            <v>ARLITT CENTER</v>
          </cell>
        </row>
        <row r="117">
          <cell r="F117" t="str">
            <v>06001030 AM DIABETES ASSN</v>
          </cell>
          <cell r="L117" t="str">
            <v>D700220</v>
          </cell>
          <cell r="M117" t="str">
            <v>PI SCHWARTZ RES OVHD</v>
          </cell>
        </row>
        <row r="118">
          <cell r="F118" t="str">
            <v>06001060 AM HEART ASSN</v>
          </cell>
          <cell r="L118" t="str">
            <v>D700224</v>
          </cell>
          <cell r="M118" t="str">
            <v>UHPHSR OVHD</v>
          </cell>
        </row>
        <row r="119">
          <cell r="F119" t="str">
            <v>06001061 AM HEART ASSN - OH</v>
          </cell>
          <cell r="L119" t="str">
            <v>D700225</v>
          </cell>
          <cell r="M119" t="str">
            <v>RWC CHRD OVERHEAD</v>
          </cell>
        </row>
        <row r="120">
          <cell r="F120" t="str">
            <v>06001062 AM HEART - SW OHIO</v>
          </cell>
          <cell r="L120" t="str">
            <v>D700227</v>
          </cell>
          <cell r="M120" t="str">
            <v>TECH PREP OVHD RWC</v>
          </cell>
        </row>
        <row r="121">
          <cell r="F121" t="str">
            <v>06001070 AM LUNG ASSN</v>
          </cell>
          <cell r="L121" t="str">
            <v>D700231</v>
          </cell>
          <cell r="M121" t="str">
            <v>MED ADMINISTRATION OH</v>
          </cell>
        </row>
        <row r="122">
          <cell r="F122" t="str">
            <v>06001120 ARTHRITIS FOUNDATION</v>
          </cell>
          <cell r="L122" t="str">
            <v>D700232</v>
          </cell>
          <cell r="M122" t="str">
            <v>MICROBIOLOGY OVHD</v>
          </cell>
        </row>
        <row r="123">
          <cell r="F123" t="str">
            <v>06001140 CHRF</v>
          </cell>
          <cell r="L123" t="str">
            <v>D700233</v>
          </cell>
          <cell r="M123" t="str">
            <v>SURGERY OVERHEAD</v>
          </cell>
        </row>
        <row r="124">
          <cell r="F124" t="str">
            <v>06001260 MUSCLR DYSTR ASSN</v>
          </cell>
          <cell r="L124" t="str">
            <v>D700234</v>
          </cell>
          <cell r="M124" t="str">
            <v>OTOLARYNGOLOGY OVHD</v>
          </cell>
        </row>
        <row r="125">
          <cell r="F125" t="str">
            <v>06001280 NAT MULTIPL SCL SOC</v>
          </cell>
          <cell r="L125" t="str">
            <v>D700235</v>
          </cell>
          <cell r="M125" t="str">
            <v>PHARMACOLOGY OVHD</v>
          </cell>
        </row>
        <row r="126">
          <cell r="F126" t="str">
            <v>06001310 RES PREV BLNDNESS</v>
          </cell>
          <cell r="L126" t="str">
            <v>D700237</v>
          </cell>
          <cell r="M126" t="str">
            <v>C M BARRETT CANCER CTR</v>
          </cell>
        </row>
        <row r="127">
          <cell r="F127" t="str">
            <v>07000000 NON-PROFIT ORGN</v>
          </cell>
          <cell r="L127" t="str">
            <v>D700238</v>
          </cell>
          <cell r="M127" t="str">
            <v>ARTS &amp; SCI ADMIN</v>
          </cell>
        </row>
        <row r="128">
          <cell r="F128" t="str">
            <v>07000090 NATO</v>
          </cell>
          <cell r="L128" t="str">
            <v>D700240</v>
          </cell>
          <cell r="M128" t="str">
            <v>PHYSICS OVERHEAD</v>
          </cell>
        </row>
        <row r="129">
          <cell r="F129" t="str">
            <v>07000105 OHIO AEROSP INST</v>
          </cell>
          <cell r="L129" t="str">
            <v>D700241</v>
          </cell>
          <cell r="M129" t="str">
            <v>GEOGRAPHY OVERHEAD</v>
          </cell>
        </row>
        <row r="130">
          <cell r="F130" t="str">
            <v>07001000 FDNS-NON-HEALTH</v>
          </cell>
          <cell r="L130" t="str">
            <v>D700243</v>
          </cell>
          <cell r="M130" t="str">
            <v>EDUCATION ADMIN</v>
          </cell>
        </row>
        <row r="131">
          <cell r="F131" t="str">
            <v>07001060 GREATER CINTI FDN</v>
          </cell>
          <cell r="L131" t="str">
            <v>D700244</v>
          </cell>
          <cell r="M131" t="str">
            <v>CRIMINAL JUSTICE OVHD</v>
          </cell>
        </row>
        <row r="132">
          <cell r="F132" t="str">
            <v>07001130 ROBT WOOD JNSN FDN</v>
          </cell>
          <cell r="L132" t="str">
            <v>D700246</v>
          </cell>
          <cell r="M132" t="str">
            <v>CIVIL ENGINEERING OVHD</v>
          </cell>
        </row>
        <row r="133">
          <cell r="F133" t="str">
            <v>07002000 FDNS-HLTH RELATED</v>
          </cell>
          <cell r="L133" t="str">
            <v>D700247</v>
          </cell>
          <cell r="M133" t="str">
            <v>MATERIAL SCIENCE</v>
          </cell>
        </row>
        <row r="134">
          <cell r="F134" t="str">
            <v>07008000 OTHER UNIVERSITIES</v>
          </cell>
          <cell r="L134" t="str">
            <v>D700248</v>
          </cell>
          <cell r="M134" t="str">
            <v>INDUSTRIAL DESIGN</v>
          </cell>
        </row>
        <row r="135">
          <cell r="F135" t="str">
            <v>08000000 MISC PRIVATE AGENCIES</v>
          </cell>
          <cell r="L135" t="str">
            <v>D700249</v>
          </cell>
          <cell r="M135" t="str">
            <v xml:space="preserve">SCHOOL OF ART </v>
          </cell>
        </row>
        <row r="136">
          <cell r="F136" t="str">
            <v>08001000 PROGRAM INCOME</v>
          </cell>
          <cell r="L136" t="str">
            <v>D700251</v>
          </cell>
          <cell r="M136" t="str">
            <v>BIOMEDICAL ENGINEERING</v>
          </cell>
        </row>
        <row r="137">
          <cell r="F137" t="str">
            <v>09000000 FED WK STUDY-NON UC</v>
          </cell>
          <cell r="L137" t="str">
            <v>D700252</v>
          </cell>
          <cell r="M137" t="str">
            <v>MOLECULAR ONCOGENESIS OVERHEAD</v>
          </cell>
        </row>
        <row r="138">
          <cell r="F138" t="str">
            <v>F1001100 FOREIGN AGRICULTURE</v>
          </cell>
          <cell r="L138" t="str">
            <v>D700253</v>
          </cell>
          <cell r="M138" t="str">
            <v>PHARMACY INSTRUCTION</v>
          </cell>
        </row>
        <row r="139">
          <cell r="F139" t="str">
            <v>F5001170 FOREIGN GENERAL ELECTRIC</v>
          </cell>
          <cell r="L139" t="str">
            <v>D700265</v>
          </cell>
          <cell r="M139" t="str">
            <v>GENERAL MEDICINE</v>
          </cell>
        </row>
        <row r="140">
          <cell r="F140" t="str">
            <v>F5000000 FOREIGN INDUSTRY</v>
          </cell>
          <cell r="L140" t="str">
            <v>D700268</v>
          </cell>
          <cell r="M140" t="str">
            <v>OFFICE OF GERIATRICS OVHD</v>
          </cell>
        </row>
        <row r="141">
          <cell r="F141" t="str">
            <v>F6000000 FOREIGN GOVT</v>
          </cell>
          <cell r="L141" t="str">
            <v>D700273</v>
          </cell>
          <cell r="M141" t="str">
            <v>COMMUNITY SERVICE OVHD</v>
          </cell>
        </row>
        <row r="142">
          <cell r="F142" t="str">
            <v>F7000000 FOREIGN NON-PROFIT</v>
          </cell>
          <cell r="L142" t="str">
            <v>D700275</v>
          </cell>
          <cell r="M142" t="str">
            <v>PI-GHIA (MINE)</v>
          </cell>
        </row>
        <row r="143">
          <cell r="F143" t="str">
            <v>F7008000 FOREIGN HIGHER EDUC</v>
          </cell>
          <cell r="L143" t="str">
            <v>D700285</v>
          </cell>
          <cell r="M143" t="str">
            <v>NEUROSURGERY OVHD</v>
          </cell>
        </row>
        <row r="144">
          <cell r="F144" t="str">
            <v>F8000000 FOREIGN MISC (OTHER)</v>
          </cell>
          <cell r="L144" t="str">
            <v>D700290</v>
          </cell>
          <cell r="M144" t="str">
            <v>LAW COLLEGE OVERHEAD</v>
          </cell>
        </row>
        <row r="145">
          <cell r="L145" t="str">
            <v>D700296</v>
          </cell>
          <cell r="M145" t="str">
            <v>PAVEMENT RESR OVHD</v>
          </cell>
        </row>
        <row r="146">
          <cell r="L146" t="str">
            <v>D700317</v>
          </cell>
          <cell r="M146" t="str">
            <v>COE/CS - RIA</v>
          </cell>
        </row>
        <row r="147">
          <cell r="L147" t="str">
            <v>D700318</v>
          </cell>
          <cell r="M147" t="str">
            <v>ID-RIA ACTG</v>
          </cell>
        </row>
        <row r="148">
          <cell r="L148" t="str">
            <v>D700320</v>
          </cell>
          <cell r="M148" t="str">
            <v>COMPUTER SCIENCE</v>
          </cell>
        </row>
        <row r="149">
          <cell r="L149" t="str">
            <v>D700325</v>
          </cell>
          <cell r="M149" t="str">
            <v>DRUG DISC OVERHEAD</v>
          </cell>
        </row>
        <row r="150">
          <cell r="L150" t="str">
            <v>D700326</v>
          </cell>
          <cell r="M150" t="str">
            <v>ENGR EDUC RIA</v>
          </cell>
        </row>
        <row r="151">
          <cell r="L151" t="str">
            <v>D700329</v>
          </cell>
          <cell r="M151" t="str">
            <v>CECH - PASS</v>
          </cell>
        </row>
        <row r="152">
          <cell r="L152" t="str">
            <v>D700331</v>
          </cell>
          <cell r="M152" t="str">
            <v>RADIATION ONCOLOGY OVERHEAD</v>
          </cell>
        </row>
      </sheetData>
      <sheetData sheetId="13">
        <row r="1">
          <cell r="E1" t="str">
            <v>Resp. Fund</v>
          </cell>
          <cell r="F1" t="str">
            <v>Resp. Fund Description</v>
          </cell>
          <cell r="G1" t="str">
            <v>College Fund</v>
          </cell>
          <cell r="H1" t="str">
            <v>College Description</v>
          </cell>
          <cell r="I1" t="str">
            <v>General Fund</v>
          </cell>
          <cell r="J1" t="str">
            <v>Resp. Fund</v>
          </cell>
          <cell r="K1" t="str">
            <v>College Fund</v>
          </cell>
        </row>
        <row r="2">
          <cell r="E2" t="str">
            <v>D100006</v>
          </cell>
          <cell r="F2" t="str">
            <v>CERHAS SPECIAL PROJECT</v>
          </cell>
          <cell r="G2" t="str">
            <v>D700095</v>
          </cell>
          <cell r="H2" t="str">
            <v>DAAP</v>
          </cell>
          <cell r="I2" t="str">
            <v>A100001</v>
          </cell>
          <cell r="J2" t="str">
            <v>D100006</v>
          </cell>
          <cell r="K2" t="str">
            <v>D700095</v>
          </cell>
        </row>
        <row r="3">
          <cell r="E3" t="str">
            <v>D100010</v>
          </cell>
          <cell r="F3" t="str">
            <v>ECONOMICS CTR FOR ED</v>
          </cell>
          <cell r="G3" t="str">
            <v>D700089</v>
          </cell>
          <cell r="H3" t="str">
            <v>Business</v>
          </cell>
          <cell r="I3" t="str">
            <v>A100001</v>
          </cell>
          <cell r="J3" t="str">
            <v>D100010</v>
          </cell>
          <cell r="K3" t="str">
            <v>D700089</v>
          </cell>
        </row>
        <row r="4">
          <cell r="E4" t="str">
            <v>D100292</v>
          </cell>
          <cell r="F4" t="str">
            <v>ARLITT CENTER</v>
          </cell>
          <cell r="G4" t="str">
            <v>D700243</v>
          </cell>
          <cell r="H4" t="str">
            <v>Education</v>
          </cell>
          <cell r="I4" t="str">
            <v>A100001</v>
          </cell>
          <cell r="J4" t="str">
            <v>D100292</v>
          </cell>
          <cell r="K4" t="str">
            <v>D700243</v>
          </cell>
        </row>
        <row r="5">
          <cell r="E5" t="str">
            <v>D100359</v>
          </cell>
          <cell r="F5" t="str">
            <v>LIBRARY DIGITAL PRES</v>
          </cell>
          <cell r="G5" t="str">
            <v>D100359</v>
          </cell>
          <cell r="H5" t="str">
            <v>Library Digital Pres</v>
          </cell>
          <cell r="I5" t="str">
            <v>A100001</v>
          </cell>
          <cell r="J5" t="str">
            <v>D100359</v>
          </cell>
          <cell r="K5" t="str">
            <v>D100359</v>
          </cell>
        </row>
        <row r="6">
          <cell r="E6" t="str">
            <v>D100465</v>
          </cell>
          <cell r="F6" t="str">
            <v>CONMED</v>
          </cell>
          <cell r="G6" t="str">
            <v>D700231</v>
          </cell>
          <cell r="H6" t="str">
            <v>Med Administration</v>
          </cell>
          <cell r="I6" t="str">
            <v>A100001</v>
          </cell>
          <cell r="J6" t="str">
            <v>D100465</v>
          </cell>
          <cell r="K6" t="str">
            <v>D700231</v>
          </cell>
        </row>
        <row r="7">
          <cell r="E7" t="str">
            <v>D100477</v>
          </cell>
          <cell r="F7" t="str">
            <v>CLERMONT COLLEGE OVHD</v>
          </cell>
          <cell r="G7" t="str">
            <v>D700033</v>
          </cell>
          <cell r="H7" t="str">
            <v>Clermont College</v>
          </cell>
          <cell r="I7" t="str">
            <v>A100010</v>
          </cell>
          <cell r="J7" t="str">
            <v>D100477</v>
          </cell>
          <cell r="K7" t="str">
            <v>D700033</v>
          </cell>
        </row>
        <row r="8">
          <cell r="E8" t="str">
            <v>D100803</v>
          </cell>
          <cell r="F8" t="str">
            <v>CDRI SPECIAL PROJECT</v>
          </cell>
          <cell r="G8" t="str">
            <v>D700095</v>
          </cell>
          <cell r="H8" t="str">
            <v>DAAP</v>
          </cell>
          <cell r="I8" t="str">
            <v>A100001</v>
          </cell>
          <cell r="J8" t="str">
            <v>D100803</v>
          </cell>
          <cell r="K8" t="str">
            <v>D700095</v>
          </cell>
        </row>
        <row r="9">
          <cell r="E9" t="str">
            <v>D700003</v>
          </cell>
          <cell r="F9" t="str">
            <v xml:space="preserve">PHYSIOLOGY </v>
          </cell>
          <cell r="G9" t="str">
            <v>D700231</v>
          </cell>
          <cell r="H9" t="str">
            <v>Med Administration</v>
          </cell>
          <cell r="I9" t="str">
            <v>A100001</v>
          </cell>
          <cell r="J9" t="str">
            <v>D700003</v>
          </cell>
          <cell r="K9" t="str">
            <v>D700231</v>
          </cell>
        </row>
        <row r="10">
          <cell r="E10" t="str">
            <v>D700004</v>
          </cell>
          <cell r="F10" t="str">
            <v xml:space="preserve">DERMATOLOGY </v>
          </cell>
          <cell r="G10" t="str">
            <v>D700231</v>
          </cell>
          <cell r="H10" t="str">
            <v>Med Administration</v>
          </cell>
          <cell r="I10" t="str">
            <v>A100001</v>
          </cell>
          <cell r="J10" t="str">
            <v>D700004</v>
          </cell>
          <cell r="K10" t="str">
            <v>D700231</v>
          </cell>
        </row>
        <row r="11">
          <cell r="E11" t="str">
            <v>D700005</v>
          </cell>
          <cell r="F11" t="str">
            <v xml:space="preserve">NEUROLOGY </v>
          </cell>
          <cell r="G11" t="str">
            <v>D700231</v>
          </cell>
          <cell r="H11" t="str">
            <v>Med Administration</v>
          </cell>
          <cell r="I11" t="str">
            <v>A100001</v>
          </cell>
          <cell r="J11" t="str">
            <v>D700005</v>
          </cell>
          <cell r="K11" t="str">
            <v>D700231</v>
          </cell>
        </row>
        <row r="12">
          <cell r="E12" t="str">
            <v>D700006</v>
          </cell>
          <cell r="F12" t="str">
            <v xml:space="preserve">PSYCHIATRY </v>
          </cell>
          <cell r="G12" t="str">
            <v>D700231</v>
          </cell>
          <cell r="H12" t="str">
            <v>Med Administration</v>
          </cell>
          <cell r="I12" t="str">
            <v>A100001</v>
          </cell>
          <cell r="J12" t="str">
            <v>D700006</v>
          </cell>
          <cell r="K12" t="str">
            <v>D700231</v>
          </cell>
        </row>
        <row r="13">
          <cell r="E13" t="str">
            <v>D700007</v>
          </cell>
          <cell r="F13" t="str">
            <v xml:space="preserve">FAMILY MEDICINE </v>
          </cell>
          <cell r="G13" t="str">
            <v>D700231</v>
          </cell>
          <cell r="H13" t="str">
            <v>Med Administration</v>
          </cell>
          <cell r="I13" t="str">
            <v>A100001</v>
          </cell>
          <cell r="J13" t="str">
            <v>D700007</v>
          </cell>
          <cell r="K13" t="str">
            <v>D700231</v>
          </cell>
        </row>
        <row r="14">
          <cell r="E14" t="str">
            <v>D700008</v>
          </cell>
          <cell r="F14" t="str">
            <v>ENVIRONMENTAL HEALTH</v>
          </cell>
          <cell r="G14" t="str">
            <v>D700231</v>
          </cell>
          <cell r="H14" t="str">
            <v>Med Administration</v>
          </cell>
          <cell r="I14" t="str">
            <v>A100001</v>
          </cell>
          <cell r="J14" t="str">
            <v>D700008</v>
          </cell>
          <cell r="K14" t="str">
            <v>D700231</v>
          </cell>
        </row>
        <row r="15">
          <cell r="E15" t="str">
            <v>D700010</v>
          </cell>
          <cell r="F15" t="str">
            <v xml:space="preserve">ANTHROPOLOGY </v>
          </cell>
          <cell r="G15" t="str">
            <v>D700238</v>
          </cell>
          <cell r="H15" t="str">
            <v>Arts &amp; Science</v>
          </cell>
          <cell r="I15" t="str">
            <v>A100001</v>
          </cell>
          <cell r="J15" t="str">
            <v>D700010</v>
          </cell>
          <cell r="K15" t="str">
            <v>D700238</v>
          </cell>
        </row>
        <row r="16">
          <cell r="E16" t="str">
            <v>D700011</v>
          </cell>
          <cell r="F16" t="str">
            <v xml:space="preserve">CHEMISTRY </v>
          </cell>
          <cell r="G16" t="str">
            <v>D700238</v>
          </cell>
          <cell r="H16" t="str">
            <v>Arts &amp; Science</v>
          </cell>
          <cell r="I16" t="str">
            <v>A100001</v>
          </cell>
          <cell r="J16" t="str">
            <v>D700011</v>
          </cell>
          <cell r="K16" t="str">
            <v>D700238</v>
          </cell>
        </row>
        <row r="17">
          <cell r="E17" t="str">
            <v>D700013</v>
          </cell>
          <cell r="F17" t="str">
            <v xml:space="preserve">ACCOUNTING </v>
          </cell>
          <cell r="G17" t="str">
            <v>D700089</v>
          </cell>
          <cell r="H17" t="str">
            <v>Business</v>
          </cell>
          <cell r="I17" t="str">
            <v>A100001</v>
          </cell>
          <cell r="J17" t="str">
            <v>D700013</v>
          </cell>
          <cell r="K17" t="str">
            <v>D700089</v>
          </cell>
        </row>
        <row r="18">
          <cell r="E18" t="str">
            <v>D700014</v>
          </cell>
          <cell r="F18" t="str">
            <v>QUANTITATIVE ANALYSI</v>
          </cell>
          <cell r="G18" t="str">
            <v>D700089</v>
          </cell>
          <cell r="H18" t="str">
            <v>Business</v>
          </cell>
          <cell r="I18" t="str">
            <v>A100001</v>
          </cell>
          <cell r="J18" t="str">
            <v>D700014</v>
          </cell>
          <cell r="K18" t="str">
            <v>D700089</v>
          </cell>
        </row>
        <row r="19">
          <cell r="E19" t="str">
            <v>D700016</v>
          </cell>
          <cell r="F19" t="str">
            <v>EDUCATIONAL FOUNDATI</v>
          </cell>
          <cell r="G19" t="str">
            <v>D700243</v>
          </cell>
          <cell r="H19" t="str">
            <v>Education</v>
          </cell>
          <cell r="I19" t="str">
            <v>A100001</v>
          </cell>
          <cell r="J19" t="str">
            <v>D700016</v>
          </cell>
          <cell r="K19" t="str">
            <v>D700243</v>
          </cell>
        </row>
        <row r="20">
          <cell r="E20" t="str">
            <v>D700017</v>
          </cell>
          <cell r="F20" t="str">
            <v>AEROSPACE ENGINEERIN</v>
          </cell>
          <cell r="G20" t="str">
            <v>D700169</v>
          </cell>
          <cell r="H20" t="str">
            <v>CEAS</v>
          </cell>
          <cell r="I20" t="str">
            <v>A100001</v>
          </cell>
          <cell r="J20" t="str">
            <v>D700017</v>
          </cell>
          <cell r="K20" t="str">
            <v>D700169</v>
          </cell>
        </row>
        <row r="21">
          <cell r="E21" t="str">
            <v>D700020</v>
          </cell>
          <cell r="F21" t="str">
            <v>SCHOOL OF PLANNING O</v>
          </cell>
          <cell r="G21" t="str">
            <v>D700095</v>
          </cell>
          <cell r="H21" t="str">
            <v>DAAP</v>
          </cell>
          <cell r="I21" t="str">
            <v>A100001</v>
          </cell>
          <cell r="J21" t="str">
            <v>D700020</v>
          </cell>
          <cell r="K21" t="str">
            <v>D700095</v>
          </cell>
        </row>
        <row r="22">
          <cell r="E22" t="str">
            <v>D700023</v>
          </cell>
          <cell r="F22" t="str">
            <v>Nursing</v>
          </cell>
          <cell r="G22" t="str">
            <v>D700023</v>
          </cell>
          <cell r="H22" t="str">
            <v>Nursing</v>
          </cell>
          <cell r="I22" t="str">
            <v>A100001</v>
          </cell>
          <cell r="J22" t="str">
            <v>D700023</v>
          </cell>
          <cell r="K22" t="str">
            <v>D700023</v>
          </cell>
        </row>
        <row r="23">
          <cell r="E23" t="str">
            <v>D700024</v>
          </cell>
          <cell r="F23" t="str">
            <v>Pharmacy</v>
          </cell>
          <cell r="G23" t="str">
            <v>D700024</v>
          </cell>
          <cell r="H23" t="str">
            <v>Pharmacy</v>
          </cell>
          <cell r="I23" t="str">
            <v>A100001</v>
          </cell>
          <cell r="J23" t="str">
            <v>D700024</v>
          </cell>
          <cell r="K23" t="str">
            <v>D700024</v>
          </cell>
        </row>
        <row r="24">
          <cell r="E24" t="str">
            <v>D700025</v>
          </cell>
          <cell r="F24" t="str">
            <v>SENIOR VP MED CTR OV</v>
          </cell>
          <cell r="G24" t="str">
            <v>D700025</v>
          </cell>
          <cell r="H24" t="str">
            <v>Senior VP Med Ctr</v>
          </cell>
          <cell r="I24" t="str">
            <v>A100001</v>
          </cell>
          <cell r="J24" t="str">
            <v>D700025</v>
          </cell>
          <cell r="K24" t="str">
            <v>D700025</v>
          </cell>
        </row>
        <row r="25">
          <cell r="E25" t="str">
            <v>D700026</v>
          </cell>
          <cell r="F25" t="str">
            <v>Univ CollegeRATION</v>
          </cell>
          <cell r="G25" t="str">
            <v>D700026</v>
          </cell>
          <cell r="H25" t="str">
            <v>Univ College</v>
          </cell>
          <cell r="I25" t="str">
            <v>A100001</v>
          </cell>
          <cell r="J25" t="str">
            <v>D700026</v>
          </cell>
          <cell r="K25" t="str">
            <v>D700026</v>
          </cell>
        </row>
        <row r="26">
          <cell r="E26" t="str">
            <v>D700027</v>
          </cell>
          <cell r="F26" t="str">
            <v>VLSI METHOLOGY OVHD</v>
          </cell>
          <cell r="G26" t="str">
            <v>D700104</v>
          </cell>
          <cell r="H26" t="str">
            <v xml:space="preserve">Social Work </v>
          </cell>
          <cell r="I26" t="str">
            <v>A100001</v>
          </cell>
          <cell r="J26" t="str">
            <v>D700027</v>
          </cell>
          <cell r="K26" t="str">
            <v>D700104</v>
          </cell>
        </row>
        <row r="27">
          <cell r="E27" t="str">
            <v>D700028</v>
          </cell>
          <cell r="F27" t="str">
            <v xml:space="preserve">RWC NURSING </v>
          </cell>
          <cell r="G27" t="str">
            <v>D700035</v>
          </cell>
          <cell r="H27" t="str">
            <v>R Walters- Administ</v>
          </cell>
          <cell r="I27" t="str">
            <v>A100005</v>
          </cell>
          <cell r="J27" t="str">
            <v>D700028</v>
          </cell>
          <cell r="K27" t="str">
            <v>D700035</v>
          </cell>
        </row>
        <row r="28">
          <cell r="E28" t="str">
            <v>D700033</v>
          </cell>
          <cell r="F28" t="str">
            <v>CLERMONT COLLEGE OVHD</v>
          </cell>
          <cell r="G28" t="str">
            <v>D700033</v>
          </cell>
          <cell r="H28" t="str">
            <v>Clermont College</v>
          </cell>
          <cell r="I28" t="str">
            <v>A100010</v>
          </cell>
          <cell r="J28" t="str">
            <v>D700033</v>
          </cell>
          <cell r="K28" t="str">
            <v>D700033</v>
          </cell>
        </row>
        <row r="29">
          <cell r="E29" t="str">
            <v>D700034</v>
          </cell>
          <cell r="F29" t="str">
            <v>INFECTIOUS DISEASES-RIA</v>
          </cell>
          <cell r="G29" t="str">
            <v>D700231</v>
          </cell>
          <cell r="H29" t="str">
            <v>Med Administration</v>
          </cell>
          <cell r="I29" t="str">
            <v>A100001</v>
          </cell>
          <cell r="J29" t="str">
            <v>D700034</v>
          </cell>
          <cell r="K29" t="str">
            <v>D700231</v>
          </cell>
        </row>
        <row r="30">
          <cell r="E30" t="str">
            <v>D700035</v>
          </cell>
          <cell r="F30" t="str">
            <v>R WALTERS- ADMINIST</v>
          </cell>
          <cell r="G30" t="str">
            <v>D700035</v>
          </cell>
          <cell r="H30" t="str">
            <v>Raymond Walters</v>
          </cell>
          <cell r="I30" t="str">
            <v>A100005</v>
          </cell>
          <cell r="J30" t="str">
            <v>D700035</v>
          </cell>
          <cell r="K30" t="str">
            <v>D700035</v>
          </cell>
        </row>
        <row r="31">
          <cell r="E31" t="str">
            <v>D700037</v>
          </cell>
          <cell r="F31" t="str">
            <v>OMI/CAS ADMIN OVHD</v>
          </cell>
          <cell r="G31" t="str">
            <v>D700037</v>
          </cell>
          <cell r="H31" t="str">
            <v>OMI/CAS</v>
          </cell>
          <cell r="I31" t="str">
            <v>A100001</v>
          </cell>
          <cell r="J31" t="str">
            <v>D700037</v>
          </cell>
          <cell r="K31" t="str">
            <v>D700037</v>
          </cell>
        </row>
        <row r="32">
          <cell r="E32" t="str">
            <v>D700039</v>
          </cell>
          <cell r="F32" t="str">
            <v>PROFESSIONAL PRACTIC</v>
          </cell>
          <cell r="G32" t="str">
            <v>D700039</v>
          </cell>
          <cell r="H32" t="str">
            <v>Professional Practice</v>
          </cell>
          <cell r="I32" t="str">
            <v>A100001</v>
          </cell>
          <cell r="J32" t="str">
            <v>D700039</v>
          </cell>
          <cell r="K32" t="str">
            <v>D700039</v>
          </cell>
        </row>
        <row r="33">
          <cell r="E33" t="str">
            <v>D700042</v>
          </cell>
          <cell r="F33" t="str">
            <v>INST APPLIED INTERDISC</v>
          </cell>
          <cell r="G33" t="str">
            <v>D700042</v>
          </cell>
          <cell r="H33" t="str">
            <v>Inst Applied Inter</v>
          </cell>
          <cell r="I33" t="str">
            <v>A100001</v>
          </cell>
          <cell r="J33" t="str">
            <v>D700042</v>
          </cell>
          <cell r="K33" t="str">
            <v>D700042</v>
          </cell>
        </row>
        <row r="34">
          <cell r="E34" t="str">
            <v>D700049</v>
          </cell>
          <cell r="F34" t="str">
            <v>Judaic Studies Overhead</v>
          </cell>
          <cell r="G34" t="str">
            <v>D700238</v>
          </cell>
          <cell r="H34" t="str">
            <v>Arts &amp; Science</v>
          </cell>
          <cell r="I34" t="str">
            <v>A100001</v>
          </cell>
          <cell r="J34" t="str">
            <v>D700049</v>
          </cell>
          <cell r="K34" t="str">
            <v>D700238</v>
          </cell>
        </row>
        <row r="35">
          <cell r="E35" t="str">
            <v>D700046</v>
          </cell>
          <cell r="F35" t="str">
            <v>PI-ALLENMANG (MINE)</v>
          </cell>
          <cell r="G35" t="str">
            <v>D700169</v>
          </cell>
          <cell r="H35" t="str">
            <v>CEAS</v>
          </cell>
          <cell r="I35" t="str">
            <v>A100001</v>
          </cell>
          <cell r="J35" t="str">
            <v>D700046</v>
          </cell>
          <cell r="K35" t="str">
            <v>D700169</v>
          </cell>
        </row>
        <row r="36">
          <cell r="E36" t="str">
            <v>D700064</v>
          </cell>
          <cell r="F36" t="str">
            <v>CERAMICS STRUCTURE</v>
          </cell>
          <cell r="G36" t="str">
            <v>D700243</v>
          </cell>
          <cell r="H36" t="str">
            <v>Education</v>
          </cell>
          <cell r="I36" t="str">
            <v>A100001</v>
          </cell>
          <cell r="J36" t="str">
            <v>D700064</v>
          </cell>
          <cell r="K36" t="str">
            <v>D700243</v>
          </cell>
        </row>
        <row r="37">
          <cell r="E37" t="str">
            <v>D700071</v>
          </cell>
          <cell r="F37" t="str">
            <v>CEE MICROBIOLOGY OVHD</v>
          </cell>
          <cell r="G37" t="str">
            <v>D700071</v>
          </cell>
          <cell r="H37" t="str">
            <v>CEE Microbiology</v>
          </cell>
          <cell r="I37" t="str">
            <v>A100001</v>
          </cell>
          <cell r="J37" t="str">
            <v>D700071</v>
          </cell>
          <cell r="K37" t="str">
            <v>D700071</v>
          </cell>
        </row>
        <row r="38">
          <cell r="E38" t="str">
            <v>D700079</v>
          </cell>
          <cell r="F38" t="str">
            <v xml:space="preserve">PATHOLOGY </v>
          </cell>
          <cell r="G38" t="str">
            <v>D700231</v>
          </cell>
          <cell r="H38" t="str">
            <v>Med Administration</v>
          </cell>
          <cell r="I38" t="str">
            <v>A100001</v>
          </cell>
          <cell r="J38" t="str">
            <v>D700079</v>
          </cell>
          <cell r="K38" t="str">
            <v>D700231</v>
          </cell>
        </row>
        <row r="39">
          <cell r="E39" t="str">
            <v>D700080</v>
          </cell>
          <cell r="F39" t="str">
            <v>PHYSICAL MED &amp; REHAB</v>
          </cell>
          <cell r="G39" t="str">
            <v>D700231</v>
          </cell>
          <cell r="H39" t="str">
            <v>Med Administration</v>
          </cell>
          <cell r="I39" t="str">
            <v>A100001</v>
          </cell>
          <cell r="J39" t="str">
            <v>D700080</v>
          </cell>
          <cell r="K39" t="str">
            <v>D700231</v>
          </cell>
        </row>
        <row r="40">
          <cell r="E40" t="str">
            <v>D700081</v>
          </cell>
          <cell r="F40" t="str">
            <v>OPTHALMOLOGY OVERHEA</v>
          </cell>
          <cell r="G40" t="str">
            <v>D700231</v>
          </cell>
          <cell r="H40" t="str">
            <v>Med Administration</v>
          </cell>
          <cell r="I40" t="str">
            <v>A100001</v>
          </cell>
          <cell r="J40" t="str">
            <v>D700081</v>
          </cell>
          <cell r="K40" t="str">
            <v>D700231</v>
          </cell>
        </row>
        <row r="41">
          <cell r="E41" t="str">
            <v>D700082</v>
          </cell>
          <cell r="F41" t="str">
            <v xml:space="preserve">RADIOLOGY </v>
          </cell>
          <cell r="G41" t="str">
            <v>D700231</v>
          </cell>
          <cell r="H41" t="str">
            <v>Med Administration</v>
          </cell>
          <cell r="I41" t="str">
            <v>A100001</v>
          </cell>
          <cell r="J41" t="str">
            <v>D700082</v>
          </cell>
          <cell r="K41" t="str">
            <v>D700231</v>
          </cell>
        </row>
        <row r="42">
          <cell r="E42" t="str">
            <v>D700083</v>
          </cell>
          <cell r="F42" t="str">
            <v>MED SCIENCE LIBRARY</v>
          </cell>
          <cell r="G42" t="str">
            <v>D700231</v>
          </cell>
          <cell r="H42" t="str">
            <v>Med Administration</v>
          </cell>
          <cell r="I42" t="str">
            <v>A100001</v>
          </cell>
          <cell r="J42" t="str">
            <v>D700083</v>
          </cell>
          <cell r="K42" t="str">
            <v>D700231</v>
          </cell>
        </row>
        <row r="43">
          <cell r="E43" t="str">
            <v>D700085</v>
          </cell>
          <cell r="F43" t="str">
            <v xml:space="preserve">CLASSICS </v>
          </cell>
          <cell r="G43" t="str">
            <v>D700238</v>
          </cell>
          <cell r="H43" t="str">
            <v>Arts &amp; Science</v>
          </cell>
          <cell r="I43" t="str">
            <v>A100001</v>
          </cell>
          <cell r="J43" t="str">
            <v>D700085</v>
          </cell>
          <cell r="K43" t="str">
            <v>D700238</v>
          </cell>
        </row>
        <row r="44">
          <cell r="E44" t="str">
            <v>D700086</v>
          </cell>
          <cell r="F44" t="str">
            <v>BIOLOGICAL SCIENCES</v>
          </cell>
          <cell r="G44" t="str">
            <v>D700238</v>
          </cell>
          <cell r="H44" t="str">
            <v>Arts &amp; Science</v>
          </cell>
          <cell r="I44" t="str">
            <v>A100001</v>
          </cell>
          <cell r="J44" t="str">
            <v>D700086</v>
          </cell>
          <cell r="K44" t="str">
            <v>D700238</v>
          </cell>
        </row>
        <row r="45">
          <cell r="E45" t="str">
            <v>D700087</v>
          </cell>
          <cell r="F45" t="str">
            <v xml:space="preserve">GEOLOGY </v>
          </cell>
          <cell r="G45" t="str">
            <v>D700238</v>
          </cell>
          <cell r="H45" t="str">
            <v>Arts &amp; Science</v>
          </cell>
          <cell r="I45" t="str">
            <v>A100001</v>
          </cell>
          <cell r="J45" t="str">
            <v>D700087</v>
          </cell>
          <cell r="K45" t="str">
            <v>D700238</v>
          </cell>
        </row>
        <row r="46">
          <cell r="E46" t="str">
            <v>D700088</v>
          </cell>
          <cell r="F46" t="str">
            <v xml:space="preserve">HISTORY </v>
          </cell>
          <cell r="G46" t="str">
            <v>D700238</v>
          </cell>
          <cell r="H46" t="str">
            <v>Arts &amp; Science</v>
          </cell>
          <cell r="I46" t="str">
            <v>A100001</v>
          </cell>
          <cell r="J46" t="str">
            <v>D700088</v>
          </cell>
          <cell r="K46" t="str">
            <v>D700238</v>
          </cell>
        </row>
        <row r="47">
          <cell r="E47" t="str">
            <v>D700089</v>
          </cell>
          <cell r="F47" t="str">
            <v>Business</v>
          </cell>
          <cell r="G47" t="str">
            <v>D700089</v>
          </cell>
          <cell r="H47" t="str">
            <v>Business</v>
          </cell>
          <cell r="I47" t="str">
            <v>A100001</v>
          </cell>
          <cell r="J47" t="str">
            <v>D700089</v>
          </cell>
          <cell r="K47" t="str">
            <v>D700089</v>
          </cell>
        </row>
        <row r="48">
          <cell r="E48" t="str">
            <v>D700090</v>
          </cell>
          <cell r="F48" t="str">
            <v xml:space="preserve">MARKETING </v>
          </cell>
          <cell r="G48" t="str">
            <v>D700089</v>
          </cell>
          <cell r="H48" t="str">
            <v>Business</v>
          </cell>
          <cell r="I48" t="str">
            <v>A100001</v>
          </cell>
          <cell r="J48" t="str">
            <v>D700090</v>
          </cell>
          <cell r="K48" t="str">
            <v>D700089</v>
          </cell>
        </row>
        <row r="49">
          <cell r="E49" t="str">
            <v>D700091</v>
          </cell>
          <cell r="F49" t="str">
            <v>SCHOOL PSYCH &amp; COUNS</v>
          </cell>
          <cell r="G49" t="str">
            <v>D700243</v>
          </cell>
          <cell r="H49" t="str">
            <v>Education</v>
          </cell>
          <cell r="I49" t="str">
            <v>A100001</v>
          </cell>
          <cell r="J49" t="str">
            <v>D700091</v>
          </cell>
          <cell r="K49" t="str">
            <v>D700243</v>
          </cell>
        </row>
        <row r="50">
          <cell r="E50" t="str">
            <v>D700092</v>
          </cell>
          <cell r="F50" t="str">
            <v>ECE-OH EMINENT SCHOLAR</v>
          </cell>
          <cell r="G50" t="str">
            <v>D700169</v>
          </cell>
          <cell r="H50" t="str">
            <v>CEAS</v>
          </cell>
          <cell r="I50" t="str">
            <v>A100001</v>
          </cell>
          <cell r="J50" t="str">
            <v>D700092</v>
          </cell>
          <cell r="K50" t="str">
            <v>D700169</v>
          </cell>
        </row>
        <row r="51">
          <cell r="E51" t="str">
            <v>D700093</v>
          </cell>
          <cell r="F51" t="str">
            <v>CHEMICAL ENGINEERING</v>
          </cell>
          <cell r="G51" t="str">
            <v>D700169</v>
          </cell>
          <cell r="H51" t="str">
            <v>CEAS</v>
          </cell>
          <cell r="I51" t="str">
            <v>A100001</v>
          </cell>
          <cell r="J51" t="str">
            <v>D700093</v>
          </cell>
          <cell r="K51" t="str">
            <v>D700169</v>
          </cell>
        </row>
        <row r="52">
          <cell r="E52" t="str">
            <v>D700095</v>
          </cell>
          <cell r="F52" t="str">
            <v>DAAP</v>
          </cell>
          <cell r="G52" t="str">
            <v>D700095</v>
          </cell>
          <cell r="H52" t="str">
            <v>DAAP</v>
          </cell>
          <cell r="I52" t="str">
            <v>A100001</v>
          </cell>
          <cell r="J52" t="str">
            <v>D700095</v>
          </cell>
          <cell r="K52" t="str">
            <v>D700095</v>
          </cell>
        </row>
        <row r="53">
          <cell r="E53" t="str">
            <v>D700096</v>
          </cell>
          <cell r="F53" t="str">
            <v>GRAPHIC DESIGN OVERH</v>
          </cell>
          <cell r="G53" t="str">
            <v>D700095</v>
          </cell>
          <cell r="H53" t="str">
            <v>DAAP</v>
          </cell>
          <cell r="I53" t="str">
            <v>A100001</v>
          </cell>
          <cell r="J53" t="str">
            <v>D700096</v>
          </cell>
          <cell r="K53" t="str">
            <v>D700095</v>
          </cell>
        </row>
        <row r="54">
          <cell r="E54" t="str">
            <v>D700101</v>
          </cell>
          <cell r="F54" t="str">
            <v>GRADUATE SCHOOL OVHD</v>
          </cell>
          <cell r="G54" t="str">
            <v>D700101</v>
          </cell>
          <cell r="H54" t="str">
            <v>Graduate School</v>
          </cell>
          <cell r="I54" t="str">
            <v>A100001</v>
          </cell>
          <cell r="J54" t="str">
            <v>D700101</v>
          </cell>
          <cell r="K54" t="str">
            <v>D700101</v>
          </cell>
        </row>
        <row r="55">
          <cell r="E55" t="str">
            <v>D700103</v>
          </cell>
          <cell r="F55" t="str">
            <v xml:space="preserve">SOCIAL WORK </v>
          </cell>
          <cell r="G55" t="str">
            <v>D700104</v>
          </cell>
          <cell r="H55" t="str">
            <v xml:space="preserve">Social Work </v>
          </cell>
          <cell r="I55" t="str">
            <v>A100001</v>
          </cell>
          <cell r="J55" t="str">
            <v>D700103</v>
          </cell>
          <cell r="K55" t="str">
            <v>D700104</v>
          </cell>
        </row>
        <row r="56">
          <cell r="E56" t="str">
            <v>D700104</v>
          </cell>
          <cell r="F56" t="str">
            <v xml:space="preserve">SOCIAL WORK </v>
          </cell>
          <cell r="G56" t="str">
            <v>D700104</v>
          </cell>
          <cell r="H56" t="str">
            <v xml:space="preserve">Social Work </v>
          </cell>
          <cell r="I56" t="str">
            <v>A100001</v>
          </cell>
          <cell r="J56" t="str">
            <v>D700104</v>
          </cell>
          <cell r="K56" t="str">
            <v>D700104</v>
          </cell>
        </row>
        <row r="57">
          <cell r="E57" t="str">
            <v>D700105</v>
          </cell>
          <cell r="F57" t="str">
            <v xml:space="preserve">NUTRITION </v>
          </cell>
          <cell r="G57" t="str">
            <v>D700147</v>
          </cell>
          <cell r="H57" t="str">
            <v>Allied Health Science</v>
          </cell>
          <cell r="I57" t="str">
            <v>A100001</v>
          </cell>
          <cell r="J57" t="str">
            <v>D700105</v>
          </cell>
          <cell r="K57" t="str">
            <v>D700147</v>
          </cell>
        </row>
        <row r="58">
          <cell r="E58" t="str">
            <v>D700106</v>
          </cell>
          <cell r="F58" t="str">
            <v xml:space="preserve">DADS </v>
          </cell>
          <cell r="G58" t="str">
            <v>D700147</v>
          </cell>
          <cell r="H58" t="str">
            <v>Allied Health Science</v>
          </cell>
          <cell r="I58" t="str">
            <v>A100001</v>
          </cell>
          <cell r="J58" t="str">
            <v>D700106</v>
          </cell>
          <cell r="K58" t="str">
            <v>D700147</v>
          </cell>
        </row>
        <row r="59">
          <cell r="E59" t="str">
            <v>D700113</v>
          </cell>
          <cell r="F59" t="str">
            <v>OMI/CAS-CONTR SCIENCE</v>
          </cell>
          <cell r="G59" t="str">
            <v>D700169</v>
          </cell>
          <cell r="H59" t="str">
            <v>CEAS</v>
          </cell>
          <cell r="I59" t="str">
            <v>A100001</v>
          </cell>
          <cell r="J59" t="str">
            <v>D700113</v>
          </cell>
          <cell r="K59" t="str">
            <v>D700169</v>
          </cell>
        </row>
        <row r="60">
          <cell r="E60" t="str">
            <v>D700114</v>
          </cell>
          <cell r="F60" t="str">
            <v>MINE RESEARCH INCENT</v>
          </cell>
          <cell r="G60" t="str">
            <v>D700169</v>
          </cell>
          <cell r="H60" t="str">
            <v>CEAS</v>
          </cell>
          <cell r="I60" t="str">
            <v>A100001</v>
          </cell>
          <cell r="J60" t="str">
            <v>D700114</v>
          </cell>
          <cell r="K60" t="str">
            <v>D700169</v>
          </cell>
        </row>
        <row r="61">
          <cell r="E61" t="str">
            <v>D700122</v>
          </cell>
          <cell r="F61" t="str">
            <v>VICE PRES FOR STDNT</v>
          </cell>
          <cell r="G61" t="str">
            <v>D700122</v>
          </cell>
          <cell r="H61" t="str">
            <v>VP for Student Affairs</v>
          </cell>
          <cell r="I61" t="str">
            <v>A100001</v>
          </cell>
          <cell r="J61" t="str">
            <v>D700122</v>
          </cell>
          <cell r="K61" t="str">
            <v>D700122</v>
          </cell>
        </row>
        <row r="62">
          <cell r="E62" t="str">
            <v>D700124</v>
          </cell>
          <cell r="F62" t="str">
            <v>UPWARD BOUND OVERHD</v>
          </cell>
          <cell r="G62" t="str">
            <v>D700026</v>
          </cell>
          <cell r="H62" t="str">
            <v>Univ College</v>
          </cell>
          <cell r="I62" t="str">
            <v>A100001</v>
          </cell>
          <cell r="J62" t="str">
            <v>D700124</v>
          </cell>
          <cell r="K62" t="str">
            <v>D700026</v>
          </cell>
        </row>
        <row r="63">
          <cell r="E63" t="str">
            <v>D700125</v>
          </cell>
          <cell r="F63" t="str">
            <v>ROMANCE LANGUAGES OV</v>
          </cell>
          <cell r="G63" t="str">
            <v>D700238</v>
          </cell>
          <cell r="H63" t="str">
            <v>Arts &amp; Science</v>
          </cell>
          <cell r="I63" t="str">
            <v>A100001</v>
          </cell>
          <cell r="J63" t="str">
            <v>D700125</v>
          </cell>
          <cell r="K63" t="str">
            <v>D700238</v>
          </cell>
        </row>
        <row r="64">
          <cell r="E64" t="str">
            <v>D700132</v>
          </cell>
          <cell r="F64" t="str">
            <v>COMMUNICATION</v>
          </cell>
          <cell r="G64" t="str">
            <v>D700238</v>
          </cell>
          <cell r="H64" t="str">
            <v>Arts &amp; Science</v>
          </cell>
          <cell r="I64" t="str">
            <v>A100001</v>
          </cell>
          <cell r="J64" t="str">
            <v>D700132</v>
          </cell>
          <cell r="K64" t="str">
            <v>D700238</v>
          </cell>
        </row>
        <row r="65">
          <cell r="E65" t="str">
            <v>D700147</v>
          </cell>
          <cell r="F65" t="str">
            <v>ALLIED HEALTH SCIENC</v>
          </cell>
          <cell r="G65" t="str">
            <v>D700147</v>
          </cell>
          <cell r="H65" t="str">
            <v>Allied Health Scienc</v>
          </cell>
          <cell r="I65" t="str">
            <v>A100001</v>
          </cell>
          <cell r="J65" t="str">
            <v>D700147</v>
          </cell>
          <cell r="K65" t="str">
            <v>D700147</v>
          </cell>
        </row>
        <row r="66">
          <cell r="E66" t="str">
            <v>D700155</v>
          </cell>
          <cell r="F66" t="str">
            <v>CANCER &amp; CELL BIOLOGY</v>
          </cell>
          <cell r="G66" t="str">
            <v>D700231</v>
          </cell>
          <cell r="H66" t="str">
            <v>Med Administration</v>
          </cell>
          <cell r="I66" t="str">
            <v>A100001</v>
          </cell>
          <cell r="J66" t="str">
            <v>D700155</v>
          </cell>
          <cell r="K66" t="str">
            <v>D700231</v>
          </cell>
        </row>
        <row r="67">
          <cell r="E67" t="str">
            <v>D700156</v>
          </cell>
          <cell r="F67" t="str">
            <v>INTERNAL MEDICINE OV</v>
          </cell>
          <cell r="G67" t="str">
            <v>D700231</v>
          </cell>
          <cell r="H67" t="str">
            <v>Med Administration</v>
          </cell>
          <cell r="I67" t="str">
            <v>A100001</v>
          </cell>
          <cell r="J67" t="str">
            <v>D700156</v>
          </cell>
          <cell r="K67" t="str">
            <v>D700231</v>
          </cell>
        </row>
        <row r="68">
          <cell r="E68" t="str">
            <v>D700157</v>
          </cell>
          <cell r="F68" t="str">
            <v>OBSTETRICS/GYNECOLOG</v>
          </cell>
          <cell r="G68" t="str">
            <v>D700231</v>
          </cell>
          <cell r="H68" t="str">
            <v>Med Administration</v>
          </cell>
          <cell r="I68" t="str">
            <v>A100001</v>
          </cell>
          <cell r="J68" t="str">
            <v>D700157</v>
          </cell>
          <cell r="K68" t="str">
            <v>D700231</v>
          </cell>
        </row>
        <row r="69">
          <cell r="E69" t="str">
            <v>D700158</v>
          </cell>
          <cell r="F69" t="str">
            <v xml:space="preserve">PEDIATRICS </v>
          </cell>
          <cell r="G69" t="str">
            <v>D700231</v>
          </cell>
          <cell r="H69" t="str">
            <v>Med Administration</v>
          </cell>
          <cell r="I69" t="str">
            <v>A100001</v>
          </cell>
          <cell r="J69" t="str">
            <v>D700158</v>
          </cell>
          <cell r="K69" t="str">
            <v>D700231</v>
          </cell>
        </row>
        <row r="70">
          <cell r="E70" t="str">
            <v>D700159</v>
          </cell>
          <cell r="F70" t="str">
            <v>ANESTHESIOLOGY OVERH</v>
          </cell>
          <cell r="G70" t="str">
            <v>D700231</v>
          </cell>
          <cell r="H70" t="str">
            <v>Med Administration</v>
          </cell>
          <cell r="I70" t="str">
            <v>A100001</v>
          </cell>
          <cell r="J70" t="str">
            <v>D700159</v>
          </cell>
          <cell r="K70" t="str">
            <v>D700231</v>
          </cell>
        </row>
        <row r="71">
          <cell r="E71" t="str">
            <v>D700160</v>
          </cell>
          <cell r="F71" t="str">
            <v>INTERDISCIPLINARY OV</v>
          </cell>
          <cell r="G71" t="str">
            <v>D700231</v>
          </cell>
          <cell r="H71" t="str">
            <v>Med Administration</v>
          </cell>
          <cell r="I71" t="str">
            <v>A100001</v>
          </cell>
          <cell r="J71" t="str">
            <v>D700160</v>
          </cell>
          <cell r="K71" t="str">
            <v>D700231</v>
          </cell>
        </row>
        <row r="72">
          <cell r="E72" t="str">
            <v>D700161</v>
          </cell>
          <cell r="F72" t="str">
            <v>EMERGENCY MEDICINE O</v>
          </cell>
          <cell r="G72" t="str">
            <v>D700231</v>
          </cell>
          <cell r="H72" t="str">
            <v>Med Administration</v>
          </cell>
          <cell r="I72" t="str">
            <v>A100001</v>
          </cell>
          <cell r="J72" t="str">
            <v>D700161</v>
          </cell>
          <cell r="K72" t="str">
            <v>D700231</v>
          </cell>
        </row>
        <row r="73">
          <cell r="E73" t="str">
            <v>D700162</v>
          </cell>
          <cell r="F73" t="str">
            <v xml:space="preserve">SOCIOLOGY </v>
          </cell>
          <cell r="G73" t="str">
            <v>D700238</v>
          </cell>
          <cell r="H73" t="str">
            <v>Arts &amp; Science</v>
          </cell>
          <cell r="I73" t="str">
            <v>A100001</v>
          </cell>
          <cell r="J73" t="str">
            <v>D700162</v>
          </cell>
          <cell r="K73" t="str">
            <v>D700238</v>
          </cell>
        </row>
        <row r="74">
          <cell r="E74" t="str">
            <v>D700163</v>
          </cell>
          <cell r="F74" t="str">
            <v xml:space="preserve">MATHEMATICS </v>
          </cell>
          <cell r="G74" t="str">
            <v>D700238</v>
          </cell>
          <cell r="H74" t="str">
            <v>Arts &amp; Science</v>
          </cell>
          <cell r="I74" t="str">
            <v>A100001</v>
          </cell>
          <cell r="J74" t="str">
            <v>D700163</v>
          </cell>
          <cell r="K74" t="str">
            <v>D700238</v>
          </cell>
        </row>
        <row r="75">
          <cell r="E75" t="str">
            <v>D700164</v>
          </cell>
          <cell r="F75" t="str">
            <v xml:space="preserve">PSYCHOLOGY </v>
          </cell>
          <cell r="G75" t="str">
            <v>D700238</v>
          </cell>
          <cell r="H75" t="str">
            <v>Arts &amp; Science</v>
          </cell>
          <cell r="I75" t="str">
            <v>A100001</v>
          </cell>
          <cell r="J75" t="str">
            <v>D700164</v>
          </cell>
          <cell r="K75" t="str">
            <v>D700238</v>
          </cell>
        </row>
        <row r="76">
          <cell r="E76" t="str">
            <v>D700165</v>
          </cell>
          <cell r="F76" t="str">
            <v>POLITICAL SCIENCE OV</v>
          </cell>
          <cell r="G76" t="str">
            <v>D700238</v>
          </cell>
          <cell r="H76" t="str">
            <v>Arts &amp; Science</v>
          </cell>
          <cell r="I76" t="str">
            <v>A100001</v>
          </cell>
          <cell r="J76" t="str">
            <v>D700165</v>
          </cell>
          <cell r="K76" t="str">
            <v>D700238</v>
          </cell>
        </row>
        <row r="77">
          <cell r="E77" t="str">
            <v>D700167</v>
          </cell>
          <cell r="F77" t="str">
            <v>CURRICULUM &amp; INSTRUC</v>
          </cell>
          <cell r="G77" t="str">
            <v>D700243</v>
          </cell>
          <cell r="H77" t="str">
            <v>Education</v>
          </cell>
          <cell r="I77" t="str">
            <v>A100001</v>
          </cell>
          <cell r="J77" t="str">
            <v>D700167</v>
          </cell>
          <cell r="K77" t="str">
            <v>D700243</v>
          </cell>
        </row>
        <row r="78">
          <cell r="E78" t="str">
            <v>D700168</v>
          </cell>
          <cell r="F78" t="str">
            <v>HEALTH &amp; NUTRITION S</v>
          </cell>
          <cell r="G78" t="str">
            <v>D700243</v>
          </cell>
          <cell r="H78" t="str">
            <v>Education</v>
          </cell>
          <cell r="I78" t="str">
            <v>A100001</v>
          </cell>
          <cell r="J78" t="str">
            <v>D700168</v>
          </cell>
          <cell r="K78" t="str">
            <v>D700243</v>
          </cell>
        </row>
        <row r="79">
          <cell r="E79" t="str">
            <v>D700169</v>
          </cell>
          <cell r="F79" t="str">
            <v>CEAS</v>
          </cell>
          <cell r="G79" t="str">
            <v>D700169</v>
          </cell>
          <cell r="H79" t="str">
            <v>CEAS</v>
          </cell>
          <cell r="I79" t="str">
            <v>A100001</v>
          </cell>
          <cell r="J79" t="str">
            <v>D700169</v>
          </cell>
          <cell r="K79" t="str">
            <v>D700169</v>
          </cell>
        </row>
        <row r="80">
          <cell r="E80" t="str">
            <v>D700170</v>
          </cell>
          <cell r="F80" t="str">
            <v>ELECTRICAL ENGINEERING</v>
          </cell>
          <cell r="G80" t="str">
            <v>D700169</v>
          </cell>
          <cell r="H80" t="str">
            <v>CEAS</v>
          </cell>
          <cell r="I80" t="str">
            <v>A100001</v>
          </cell>
          <cell r="J80" t="str">
            <v>D700170</v>
          </cell>
          <cell r="K80" t="str">
            <v>D700169</v>
          </cell>
        </row>
        <row r="81">
          <cell r="E81" t="str">
            <v>D700172</v>
          </cell>
          <cell r="F81" t="str">
            <v xml:space="preserve">SAID </v>
          </cell>
          <cell r="G81" t="str">
            <v>D700095</v>
          </cell>
          <cell r="H81" t="str">
            <v>DAAP</v>
          </cell>
          <cell r="I81" t="str">
            <v>A100001</v>
          </cell>
          <cell r="J81" t="str">
            <v>D700172</v>
          </cell>
          <cell r="K81" t="str">
            <v>D700095</v>
          </cell>
        </row>
        <row r="82">
          <cell r="E82" t="str">
            <v>D700174</v>
          </cell>
          <cell r="F82" t="str">
            <v>CCM ADMINISTRATION OH</v>
          </cell>
          <cell r="G82" t="str">
            <v>D700174</v>
          </cell>
          <cell r="H82" t="str">
            <v xml:space="preserve">CCM </v>
          </cell>
          <cell r="I82" t="str">
            <v>A100001</v>
          </cell>
          <cell r="J82" t="str">
            <v>D700174</v>
          </cell>
          <cell r="K82" t="str">
            <v>D700174</v>
          </cell>
        </row>
        <row r="83">
          <cell r="E83" t="str">
            <v>D700181</v>
          </cell>
          <cell r="F83" t="str">
            <v xml:space="preserve">REHAB </v>
          </cell>
          <cell r="G83" t="str">
            <v>D700147</v>
          </cell>
          <cell r="H83" t="str">
            <v>Allied Health Science</v>
          </cell>
          <cell r="I83" t="str">
            <v>A100001</v>
          </cell>
          <cell r="J83" t="str">
            <v>D700181</v>
          </cell>
          <cell r="K83" t="str">
            <v>D700147</v>
          </cell>
        </row>
        <row r="84">
          <cell r="E84" t="str">
            <v>D700182</v>
          </cell>
          <cell r="F84" t="str">
            <v>ELECTRONIC DEVICES OVHD</v>
          </cell>
          <cell r="G84" t="str">
            <v>D700290</v>
          </cell>
          <cell r="H84" t="str">
            <v xml:space="preserve">Law College </v>
          </cell>
          <cell r="I84" t="str">
            <v>A100001</v>
          </cell>
          <cell r="J84" t="str">
            <v>D700182</v>
          </cell>
          <cell r="K84" t="str">
            <v>D700290</v>
          </cell>
        </row>
        <row r="85">
          <cell r="E85" t="str">
            <v>D700187</v>
          </cell>
          <cell r="F85" t="str">
            <v>CARDIOLOGY-RIA</v>
          </cell>
          <cell r="G85" t="str">
            <v>D700231</v>
          </cell>
          <cell r="H85" t="str">
            <v>Med Administration</v>
          </cell>
          <cell r="I85" t="str">
            <v>A100001</v>
          </cell>
          <cell r="J85" t="str">
            <v>D700187</v>
          </cell>
          <cell r="K85" t="str">
            <v>D700231</v>
          </cell>
        </row>
        <row r="86">
          <cell r="E86" t="str">
            <v>D700189</v>
          </cell>
          <cell r="F86" t="str">
            <v>COMMUNICATION SCNCS/</v>
          </cell>
          <cell r="G86" t="str">
            <v>D700147</v>
          </cell>
          <cell r="H86" t="str">
            <v>Allied Health Scienc</v>
          </cell>
          <cell r="I86" t="str">
            <v>A100001</v>
          </cell>
          <cell r="J86" t="str">
            <v>D700189</v>
          </cell>
          <cell r="K86" t="str">
            <v>D700147</v>
          </cell>
        </row>
        <row r="87">
          <cell r="E87" t="str">
            <v>D700193</v>
          </cell>
          <cell r="F87" t="str">
            <v>BEHAVIORAL SCIENCES</v>
          </cell>
          <cell r="G87" t="str">
            <v>D700193</v>
          </cell>
          <cell r="H87" t="str">
            <v>Behavioral Sciences</v>
          </cell>
          <cell r="I87" t="str">
            <v>A100001</v>
          </cell>
          <cell r="J87" t="str">
            <v>D700193</v>
          </cell>
          <cell r="K87" t="str">
            <v>D700193</v>
          </cell>
        </row>
        <row r="88">
          <cell r="E88" t="str">
            <v>D700198</v>
          </cell>
          <cell r="F88" t="str">
            <v>WOMENS STUDIES OVHD</v>
          </cell>
          <cell r="G88" t="str">
            <v>D700238</v>
          </cell>
          <cell r="H88" t="str">
            <v>Arts &amp; Science</v>
          </cell>
          <cell r="I88" t="str">
            <v>A100001</v>
          </cell>
          <cell r="J88" t="str">
            <v>D700198</v>
          </cell>
          <cell r="K88" t="str">
            <v>D700238</v>
          </cell>
        </row>
        <row r="89">
          <cell r="E89" t="str">
            <v>D700201</v>
          </cell>
          <cell r="F89" t="str">
            <v>AFRO-AMERICAN STUDIES</v>
          </cell>
          <cell r="G89" t="str">
            <v>D700238</v>
          </cell>
          <cell r="H89" t="str">
            <v>Arts &amp; Science</v>
          </cell>
          <cell r="I89" t="str">
            <v>A100001</v>
          </cell>
          <cell r="J89" t="str">
            <v>D700201</v>
          </cell>
          <cell r="K89" t="str">
            <v>D700238</v>
          </cell>
        </row>
        <row r="90">
          <cell r="E90" t="str">
            <v>D700209</v>
          </cell>
          <cell r="F90" t="str">
            <v xml:space="preserve">HOXWORTH </v>
          </cell>
          <cell r="G90" t="str">
            <v>D700209</v>
          </cell>
          <cell r="H90" t="str">
            <v>Hoxworth</v>
          </cell>
          <cell r="I90" t="str">
            <v>A100001</v>
          </cell>
          <cell r="J90" t="str">
            <v>D700209</v>
          </cell>
          <cell r="K90" t="str">
            <v>D700209</v>
          </cell>
        </row>
        <row r="91">
          <cell r="E91" t="str">
            <v>D700210</v>
          </cell>
          <cell r="F91" t="str">
            <v xml:space="preserve">RURAL HEALTH </v>
          </cell>
          <cell r="G91" t="str">
            <v>D700231</v>
          </cell>
          <cell r="H91" t="str">
            <v>Med Administration</v>
          </cell>
          <cell r="I91" t="str">
            <v>A100001</v>
          </cell>
          <cell r="J91" t="str">
            <v>D700210</v>
          </cell>
          <cell r="K91" t="str">
            <v>D700231</v>
          </cell>
        </row>
        <row r="92">
          <cell r="E92" t="str">
            <v>D700216</v>
          </cell>
          <cell r="F92" t="str">
            <v>ARLITT CENTER</v>
          </cell>
          <cell r="G92" t="str">
            <v>D700243</v>
          </cell>
          <cell r="H92" t="str">
            <v>Education</v>
          </cell>
          <cell r="I92" t="str">
            <v>A100001</v>
          </cell>
          <cell r="J92" t="str">
            <v>D700216</v>
          </cell>
          <cell r="K92" t="str">
            <v>D700243</v>
          </cell>
        </row>
        <row r="93">
          <cell r="E93" t="str">
            <v>D700220</v>
          </cell>
          <cell r="F93" t="str">
            <v>PI SCHWARTZ RES OVHD</v>
          </cell>
          <cell r="G93" t="str">
            <v>D700231</v>
          </cell>
          <cell r="H93" t="str">
            <v>Med Administration</v>
          </cell>
          <cell r="I93" t="str">
            <v>A100001</v>
          </cell>
          <cell r="J93" t="str">
            <v>D700220</v>
          </cell>
          <cell r="K93" t="str">
            <v>D700231</v>
          </cell>
        </row>
        <row r="94">
          <cell r="E94" t="str">
            <v>D700224</v>
          </cell>
          <cell r="F94" t="str">
            <v>UHPHSR OVHD</v>
          </cell>
          <cell r="G94" t="str">
            <v>D700025</v>
          </cell>
          <cell r="H94" t="str">
            <v xml:space="preserve">Senior VP Med Ctr </v>
          </cell>
          <cell r="I94" t="str">
            <v>A100001</v>
          </cell>
          <cell r="J94" t="str">
            <v>D700224</v>
          </cell>
          <cell r="K94" t="str">
            <v>D700025</v>
          </cell>
        </row>
        <row r="95">
          <cell r="E95" t="str">
            <v>D700225</v>
          </cell>
          <cell r="F95" t="str">
            <v xml:space="preserve">RWC CHRD </v>
          </cell>
          <cell r="G95" t="str">
            <v>D700035</v>
          </cell>
          <cell r="H95" t="str">
            <v>Raymond Walters</v>
          </cell>
          <cell r="I95" t="str">
            <v>A100005</v>
          </cell>
          <cell r="J95" t="str">
            <v>D700225</v>
          </cell>
          <cell r="K95" t="str">
            <v>D700035</v>
          </cell>
        </row>
        <row r="96">
          <cell r="E96" t="str">
            <v>D700226</v>
          </cell>
          <cell r="F96" t="str">
            <v>CECH- IT Overhead</v>
          </cell>
          <cell r="G96" t="str">
            <v>D700243</v>
          </cell>
          <cell r="H96" t="str">
            <v>Education</v>
          </cell>
          <cell r="I96" t="str">
            <v>A100001</v>
          </cell>
          <cell r="J96" t="str">
            <v>D700243</v>
          </cell>
          <cell r="K96" t="str">
            <v>D700243</v>
          </cell>
        </row>
        <row r="97">
          <cell r="E97" t="str">
            <v>D700227</v>
          </cell>
          <cell r="F97" t="str">
            <v>TECH PREP OVHD RWC</v>
          </cell>
          <cell r="G97" t="str">
            <v>D700035</v>
          </cell>
          <cell r="H97" t="str">
            <v>Raymond Walters</v>
          </cell>
          <cell r="I97" t="str">
            <v>A100005</v>
          </cell>
          <cell r="J97" t="str">
            <v>D700227</v>
          </cell>
          <cell r="K97" t="str">
            <v>D700035</v>
          </cell>
        </row>
        <row r="98">
          <cell r="E98" t="str">
            <v>D700231</v>
          </cell>
          <cell r="F98" t="str">
            <v>Med AdministrationH</v>
          </cell>
          <cell r="G98" t="str">
            <v>D700231</v>
          </cell>
          <cell r="H98" t="str">
            <v>Med Administration</v>
          </cell>
          <cell r="I98" t="str">
            <v>A100001</v>
          </cell>
          <cell r="J98" t="str">
            <v>D700231</v>
          </cell>
          <cell r="K98" t="str">
            <v>D700231</v>
          </cell>
        </row>
        <row r="99">
          <cell r="E99" t="str">
            <v>D700232</v>
          </cell>
          <cell r="F99" t="str">
            <v>MICROBIOLOGY OVHD</v>
          </cell>
          <cell r="G99" t="str">
            <v>D700231</v>
          </cell>
          <cell r="H99" t="str">
            <v>Med Administration</v>
          </cell>
          <cell r="I99" t="str">
            <v>A100001</v>
          </cell>
          <cell r="J99" t="str">
            <v>D700232</v>
          </cell>
          <cell r="K99" t="str">
            <v>D700231</v>
          </cell>
        </row>
        <row r="100">
          <cell r="E100" t="str">
            <v>D700233</v>
          </cell>
          <cell r="F100" t="str">
            <v xml:space="preserve">SURGERY </v>
          </cell>
          <cell r="G100" t="str">
            <v>D700231</v>
          </cell>
          <cell r="H100" t="str">
            <v>Med Administration</v>
          </cell>
          <cell r="I100" t="str">
            <v>A100001</v>
          </cell>
          <cell r="J100" t="str">
            <v>D700233</v>
          </cell>
          <cell r="K100" t="str">
            <v>D700231</v>
          </cell>
        </row>
        <row r="101">
          <cell r="E101" t="str">
            <v>D700234</v>
          </cell>
          <cell r="F101" t="str">
            <v>OTOLARYNGOLOGY OVHD</v>
          </cell>
          <cell r="G101" t="str">
            <v>D700231</v>
          </cell>
          <cell r="H101" t="str">
            <v>Med Administration</v>
          </cell>
          <cell r="I101" t="str">
            <v>A100001</v>
          </cell>
          <cell r="J101" t="str">
            <v>D700234</v>
          </cell>
          <cell r="K101" t="str">
            <v>D700231</v>
          </cell>
        </row>
        <row r="102">
          <cell r="E102" t="str">
            <v>D700235</v>
          </cell>
          <cell r="F102" t="str">
            <v>PHARMACOLOGY OVHD</v>
          </cell>
          <cell r="G102" t="str">
            <v>D700231</v>
          </cell>
          <cell r="H102" t="str">
            <v>Med Administration</v>
          </cell>
          <cell r="I102" t="str">
            <v>A100001</v>
          </cell>
          <cell r="J102" t="str">
            <v>D700235</v>
          </cell>
          <cell r="K102" t="str">
            <v>D700231</v>
          </cell>
        </row>
        <row r="103">
          <cell r="E103" t="str">
            <v>D700237</v>
          </cell>
          <cell r="F103" t="str">
            <v>C M BARRETT CANCER CTR</v>
          </cell>
          <cell r="G103" t="str">
            <v>D700231</v>
          </cell>
          <cell r="H103" t="str">
            <v>Med Administration</v>
          </cell>
          <cell r="I103" t="str">
            <v>A100001</v>
          </cell>
          <cell r="J103" t="str">
            <v>D700237</v>
          </cell>
          <cell r="K103" t="str">
            <v>D700231</v>
          </cell>
        </row>
        <row r="104">
          <cell r="E104" t="str">
            <v>D700238</v>
          </cell>
          <cell r="F104" t="str">
            <v>ARTS &amp; SCI ADMIN</v>
          </cell>
          <cell r="G104" t="str">
            <v>D700238</v>
          </cell>
          <cell r="H104" t="str">
            <v>Arts &amp; Science</v>
          </cell>
          <cell r="I104" t="str">
            <v>A100001</v>
          </cell>
          <cell r="J104" t="str">
            <v>D700238</v>
          </cell>
          <cell r="K104" t="str">
            <v>D700238</v>
          </cell>
        </row>
        <row r="105">
          <cell r="E105" t="str">
            <v>D700240</v>
          </cell>
          <cell r="F105" t="str">
            <v xml:space="preserve">PHYSICS </v>
          </cell>
          <cell r="G105" t="str">
            <v>D700238</v>
          </cell>
          <cell r="H105" t="str">
            <v>Arts &amp; Science</v>
          </cell>
          <cell r="I105" t="str">
            <v>A100001</v>
          </cell>
          <cell r="J105" t="str">
            <v>D700240</v>
          </cell>
          <cell r="K105" t="str">
            <v>D700238</v>
          </cell>
        </row>
        <row r="106">
          <cell r="E106" t="str">
            <v>D700241</v>
          </cell>
          <cell r="F106" t="str">
            <v xml:space="preserve">GEOGRAPHY </v>
          </cell>
          <cell r="G106" t="str">
            <v>D700238</v>
          </cell>
          <cell r="H106" t="str">
            <v>Arts &amp; Science</v>
          </cell>
          <cell r="I106" t="str">
            <v>A100001</v>
          </cell>
          <cell r="J106" t="str">
            <v>D700241</v>
          </cell>
          <cell r="K106" t="str">
            <v>D700238</v>
          </cell>
        </row>
        <row r="107">
          <cell r="E107" t="str">
            <v>D700243</v>
          </cell>
          <cell r="F107" t="str">
            <v>EDUCATION ADMIN</v>
          </cell>
          <cell r="G107" t="str">
            <v>D700243</v>
          </cell>
          <cell r="H107" t="str">
            <v>Education</v>
          </cell>
          <cell r="I107" t="str">
            <v>A100001</v>
          </cell>
          <cell r="J107" t="str">
            <v>D700243</v>
          </cell>
          <cell r="K107" t="str">
            <v>D700243</v>
          </cell>
        </row>
        <row r="108">
          <cell r="E108" t="str">
            <v>D700244</v>
          </cell>
          <cell r="F108" t="str">
            <v>CRIMINAL JUSTICE OVHD</v>
          </cell>
          <cell r="G108" t="str">
            <v>D700243</v>
          </cell>
          <cell r="H108" t="str">
            <v>Education</v>
          </cell>
          <cell r="I108" t="str">
            <v>A100001</v>
          </cell>
          <cell r="J108" t="str">
            <v>D700244</v>
          </cell>
          <cell r="K108" t="str">
            <v>D700243</v>
          </cell>
        </row>
        <row r="109">
          <cell r="E109" t="str">
            <v>D700246</v>
          </cell>
          <cell r="F109" t="str">
            <v>CIVIL ENGINEERING OVHD</v>
          </cell>
          <cell r="G109" t="str">
            <v>D700169</v>
          </cell>
          <cell r="H109" t="str">
            <v>CEAS</v>
          </cell>
          <cell r="I109" t="str">
            <v>A100001</v>
          </cell>
          <cell r="J109" t="str">
            <v>D700246</v>
          </cell>
          <cell r="K109" t="str">
            <v>D700169</v>
          </cell>
        </row>
        <row r="110">
          <cell r="E110" t="str">
            <v>D700247</v>
          </cell>
          <cell r="F110" t="str">
            <v>MATERIAL SCIENCE</v>
          </cell>
          <cell r="G110" t="str">
            <v>D700169</v>
          </cell>
          <cell r="H110" t="str">
            <v>CEAS</v>
          </cell>
          <cell r="I110" t="str">
            <v>A100001</v>
          </cell>
          <cell r="J110" t="str">
            <v>D700247</v>
          </cell>
          <cell r="K110" t="str">
            <v>D700169</v>
          </cell>
        </row>
        <row r="111">
          <cell r="E111" t="str">
            <v>D700248</v>
          </cell>
          <cell r="F111" t="str">
            <v>INDUSTRIAL DESIGN</v>
          </cell>
          <cell r="G111" t="str">
            <v>D700095</v>
          </cell>
          <cell r="H111" t="str">
            <v>DAAP</v>
          </cell>
          <cell r="I111" t="str">
            <v>A100001</v>
          </cell>
          <cell r="J111" t="str">
            <v>D700248</v>
          </cell>
          <cell r="K111" t="str">
            <v>D700095</v>
          </cell>
        </row>
        <row r="112">
          <cell r="E112" t="str">
            <v>D700249</v>
          </cell>
          <cell r="F112" t="str">
            <v xml:space="preserve">SCHOOL OF ART </v>
          </cell>
          <cell r="G112" t="str">
            <v>D700095</v>
          </cell>
          <cell r="H112" t="str">
            <v>DAAP</v>
          </cell>
          <cell r="I112" t="str">
            <v>A100001</v>
          </cell>
          <cell r="J112" t="str">
            <v>D700249</v>
          </cell>
          <cell r="K112" t="str">
            <v>D700095</v>
          </cell>
        </row>
        <row r="113">
          <cell r="E113" t="str">
            <v>D700251</v>
          </cell>
          <cell r="F113" t="str">
            <v>BIOMEDICAL ENGINEERING</v>
          </cell>
          <cell r="G113" t="str">
            <v>D700169</v>
          </cell>
          <cell r="H113" t="str">
            <v>CEAS</v>
          </cell>
          <cell r="I113" t="str">
            <v>A100001</v>
          </cell>
          <cell r="J113" t="str">
            <v>D700251</v>
          </cell>
          <cell r="K113" t="str">
            <v>D700169</v>
          </cell>
        </row>
        <row r="114">
          <cell r="E114" t="str">
            <v>D700252</v>
          </cell>
          <cell r="F114" t="str">
            <v>MOLECULAR ONCOGENESIS</v>
          </cell>
          <cell r="G114" t="str">
            <v>D700231</v>
          </cell>
          <cell r="H114" t="str">
            <v>Med Administration</v>
          </cell>
          <cell r="I114" t="str">
            <v>A100001</v>
          </cell>
          <cell r="J114" t="str">
            <v>D700252</v>
          </cell>
          <cell r="K114" t="str">
            <v>D700231</v>
          </cell>
        </row>
        <row r="115">
          <cell r="E115" t="str">
            <v>D700253</v>
          </cell>
          <cell r="F115" t="str">
            <v>PHARMACY INSTRUCTION</v>
          </cell>
          <cell r="G115" t="str">
            <v>D700024</v>
          </cell>
          <cell r="H115" t="str">
            <v>Pharmacy</v>
          </cell>
          <cell r="I115" t="str">
            <v>A100001</v>
          </cell>
          <cell r="J115" t="str">
            <v>D700253</v>
          </cell>
          <cell r="K115" t="str">
            <v>D700024</v>
          </cell>
        </row>
        <row r="116">
          <cell r="E116" t="str">
            <v>D700265</v>
          </cell>
          <cell r="F116" t="str">
            <v>GENERAL MEDICINE</v>
          </cell>
          <cell r="G116" t="str">
            <v>D700231</v>
          </cell>
          <cell r="H116" t="str">
            <v>Med Administration</v>
          </cell>
          <cell r="I116" t="str">
            <v>A100001</v>
          </cell>
          <cell r="J116" t="str">
            <v>D700265</v>
          </cell>
          <cell r="K116" t="str">
            <v>D700231</v>
          </cell>
        </row>
        <row r="117">
          <cell r="E117" t="str">
            <v>D700268</v>
          </cell>
          <cell r="F117" t="str">
            <v>OFFICE OF GERIATRICS OVHD</v>
          </cell>
          <cell r="G117" t="str">
            <v>D700231</v>
          </cell>
          <cell r="H117" t="str">
            <v>Med Administration</v>
          </cell>
          <cell r="I117" t="str">
            <v>A100001</v>
          </cell>
          <cell r="J117" t="str">
            <v>D700268</v>
          </cell>
          <cell r="K117" t="str">
            <v>D700231</v>
          </cell>
        </row>
        <row r="118">
          <cell r="E118" t="str">
            <v>D700273</v>
          </cell>
          <cell r="F118" t="str">
            <v>COMMUNITY SERVICE OVHD</v>
          </cell>
          <cell r="G118" t="str">
            <v>D700122</v>
          </cell>
          <cell r="H118" t="str">
            <v>VP for Student Affairs</v>
          </cell>
          <cell r="I118" t="str">
            <v>A100001</v>
          </cell>
          <cell r="J118" t="str">
            <v>D700273</v>
          </cell>
          <cell r="K118" t="str">
            <v>D700122</v>
          </cell>
        </row>
        <row r="119">
          <cell r="E119" t="str">
            <v>D700275</v>
          </cell>
          <cell r="F119" t="str">
            <v>PI-GHIA (MINE)</v>
          </cell>
          <cell r="G119" t="str">
            <v>D700169</v>
          </cell>
          <cell r="H119" t="str">
            <v>CEAS</v>
          </cell>
          <cell r="I119" t="str">
            <v>A100001</v>
          </cell>
          <cell r="J119" t="str">
            <v>D700275</v>
          </cell>
          <cell r="K119" t="str">
            <v>D700169</v>
          </cell>
        </row>
        <row r="120">
          <cell r="E120" t="str">
            <v>D700285</v>
          </cell>
          <cell r="F120" t="str">
            <v>NEUROSURGERY OVHD</v>
          </cell>
          <cell r="G120" t="str">
            <v>D700231</v>
          </cell>
          <cell r="H120" t="str">
            <v>Med Administration</v>
          </cell>
          <cell r="I120" t="str">
            <v>A100001</v>
          </cell>
          <cell r="J120" t="str">
            <v>D700285</v>
          </cell>
          <cell r="K120" t="str">
            <v>D700231</v>
          </cell>
        </row>
        <row r="121">
          <cell r="E121" t="str">
            <v>D700290</v>
          </cell>
          <cell r="F121" t="str">
            <v xml:space="preserve">LAW COLLEGE </v>
          </cell>
          <cell r="G121" t="str">
            <v>D700290</v>
          </cell>
          <cell r="H121" t="str">
            <v xml:space="preserve">Law College </v>
          </cell>
          <cell r="I121" t="str">
            <v>A100001</v>
          </cell>
          <cell r="J121" t="str">
            <v>D700290</v>
          </cell>
          <cell r="K121" t="str">
            <v>D700290</v>
          </cell>
        </row>
        <row r="122">
          <cell r="E122" t="str">
            <v>D700296</v>
          </cell>
          <cell r="F122" t="str">
            <v>PAVEMENT RESR OVHD</v>
          </cell>
          <cell r="G122" t="str">
            <v>D700169</v>
          </cell>
          <cell r="H122" t="str">
            <v>CEAS</v>
          </cell>
          <cell r="I122" t="str">
            <v>A100001</v>
          </cell>
          <cell r="J122" t="str">
            <v>D700296</v>
          </cell>
          <cell r="K122" t="str">
            <v>D700169</v>
          </cell>
        </row>
        <row r="123">
          <cell r="E123" t="str">
            <v>D700317</v>
          </cell>
          <cell r="F123" t="str">
            <v>COE/CS - RIA</v>
          </cell>
          <cell r="G123" t="str">
            <v>D700169</v>
          </cell>
          <cell r="H123" t="str">
            <v>CEAS</v>
          </cell>
          <cell r="I123" t="str">
            <v>A100001</v>
          </cell>
          <cell r="J123" t="str">
            <v>D700317</v>
          </cell>
          <cell r="K123" t="str">
            <v>D700169</v>
          </cell>
        </row>
        <row r="124">
          <cell r="E124" t="str">
            <v>D700318</v>
          </cell>
          <cell r="F124" t="str">
            <v>ID-RIA ACTG</v>
          </cell>
          <cell r="G124" t="str">
            <v>D700231</v>
          </cell>
          <cell r="H124" t="str">
            <v>Med Administration</v>
          </cell>
          <cell r="I124" t="str">
            <v>A100001</v>
          </cell>
          <cell r="J124" t="str">
            <v>D700318</v>
          </cell>
          <cell r="K124" t="str">
            <v>D700231</v>
          </cell>
        </row>
        <row r="125">
          <cell r="E125" t="str">
            <v>D700320</v>
          </cell>
          <cell r="F125" t="str">
            <v>COMPUTER SCIENCE</v>
          </cell>
          <cell r="G125" t="str">
            <v>D700169</v>
          </cell>
          <cell r="H125" t="str">
            <v>CEAS</v>
          </cell>
          <cell r="I125" t="str">
            <v>A100001</v>
          </cell>
          <cell r="J125" t="str">
            <v>D700320</v>
          </cell>
          <cell r="K125" t="str">
            <v>D700169</v>
          </cell>
        </row>
        <row r="126">
          <cell r="E126" t="str">
            <v>D700325</v>
          </cell>
          <cell r="F126" t="str">
            <v xml:space="preserve">DRUG DISC </v>
          </cell>
          <cell r="G126" t="str">
            <v>D700231</v>
          </cell>
          <cell r="H126" t="str">
            <v>Med Administration</v>
          </cell>
          <cell r="I126" t="str">
            <v>A100001</v>
          </cell>
          <cell r="J126" t="str">
            <v>D700325</v>
          </cell>
          <cell r="K126" t="str">
            <v>D700231</v>
          </cell>
        </row>
        <row r="127">
          <cell r="E127" t="str">
            <v>D700326</v>
          </cell>
          <cell r="F127" t="str">
            <v>ENGR EDUC RIA</v>
          </cell>
          <cell r="G127" t="str">
            <v>D700169</v>
          </cell>
          <cell r="H127" t="str">
            <v>CEAS</v>
          </cell>
          <cell r="I127" t="str">
            <v>A100001</v>
          </cell>
          <cell r="J127" t="str">
            <v>D700326</v>
          </cell>
          <cell r="K127" t="str">
            <v>D700169</v>
          </cell>
        </row>
        <row r="128">
          <cell r="E128" t="str">
            <v>D700327</v>
          </cell>
          <cell r="F128" t="str">
            <v>CCTST - F&amp;A</v>
          </cell>
          <cell r="G128" t="str">
            <v>D700231</v>
          </cell>
          <cell r="H128" t="str">
            <v>Med Administration</v>
          </cell>
          <cell r="I128" t="str">
            <v>A100001</v>
          </cell>
          <cell r="J128" t="str">
            <v>D700327</v>
          </cell>
          <cell r="K128" t="str">
            <v>D700231</v>
          </cell>
        </row>
        <row r="129">
          <cell r="E129" t="str">
            <v>D700329</v>
          </cell>
          <cell r="F129" t="str">
            <v>CECH - PASS</v>
          </cell>
          <cell r="G129" t="str">
            <v>D700243</v>
          </cell>
          <cell r="H129" t="str">
            <v>Education</v>
          </cell>
          <cell r="I129" t="str">
            <v>A100001</v>
          </cell>
          <cell r="J129" t="str">
            <v>D700329</v>
          </cell>
          <cell r="K129" t="str">
            <v>D700243</v>
          </cell>
        </row>
        <row r="130">
          <cell r="E130" t="str">
            <v>D700331</v>
          </cell>
          <cell r="F130" t="str">
            <v>RADIATION ONCOLOGY</v>
          </cell>
          <cell r="G130" t="str">
            <v>D700231</v>
          </cell>
          <cell r="H130" t="str">
            <v>Med Administration</v>
          </cell>
          <cell r="I130" t="str">
            <v>A100001</v>
          </cell>
          <cell r="J130" t="str">
            <v>D700331</v>
          </cell>
          <cell r="K130" t="str">
            <v>D700231</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workbookViewId="0">
      <selection activeCell="D9" sqref="D9"/>
    </sheetView>
  </sheetViews>
  <sheetFormatPr defaultColWidth="9.140625" defaultRowHeight="12.75"/>
  <cols>
    <col min="1" max="1" width="2.7109375" style="1" bestFit="1" customWidth="1"/>
    <col min="2" max="2" width="25.7109375" style="1" customWidth="1"/>
    <col min="3" max="3" width="38.28515625" style="2" customWidth="1"/>
    <col min="4" max="4" width="19.28515625" style="1" customWidth="1"/>
    <col min="5" max="5" width="15.28515625" style="1" customWidth="1"/>
    <col min="6" max="6" width="18.7109375" style="1" customWidth="1"/>
    <col min="7" max="7" width="15.28515625" style="1" customWidth="1"/>
    <col min="8" max="8" width="19.28515625" style="1" bestFit="1" customWidth="1"/>
    <col min="9" max="9" width="10.42578125" style="1" bestFit="1" customWidth="1"/>
    <col min="10" max="16384" width="9.140625" style="1"/>
  </cols>
  <sheetData>
    <row r="1" spans="1:9" ht="21" customHeight="1">
      <c r="A1" s="50" t="s">
        <v>24</v>
      </c>
      <c r="B1" s="50"/>
      <c r="C1" s="50"/>
      <c r="D1" s="50"/>
      <c r="E1" s="50"/>
      <c r="F1" s="50"/>
      <c r="G1" s="50"/>
    </row>
    <row r="2" spans="1:9" ht="10.9" customHeight="1">
      <c r="I2" s="3"/>
    </row>
    <row r="3" spans="1:9" s="4" customFormat="1" ht="15.75" customHeight="1">
      <c r="A3" s="51" t="s">
        <v>0</v>
      </c>
      <c r="B3" s="51"/>
      <c r="C3" s="51"/>
      <c r="D3" s="51"/>
      <c r="E3" s="51"/>
      <c r="F3" s="51"/>
      <c r="G3" s="51"/>
      <c r="I3" s="3"/>
    </row>
    <row r="4" spans="1:9" ht="9" customHeight="1">
      <c r="I4" s="3"/>
    </row>
    <row r="5" spans="1:9" ht="15.75">
      <c r="A5" s="5"/>
      <c r="B5" s="6" t="s">
        <v>1</v>
      </c>
      <c r="C5" s="7"/>
      <c r="D5" s="8"/>
      <c r="E5" s="9">
        <v>225700</v>
      </c>
      <c r="F5" s="10"/>
      <c r="G5" s="11"/>
    </row>
    <row r="6" spans="1:9" ht="7.5" customHeight="1"/>
    <row r="7" spans="1:9" ht="29.45" customHeight="1">
      <c r="A7" s="12"/>
      <c r="B7" s="13" t="s">
        <v>2</v>
      </c>
      <c r="C7" s="14" t="s">
        <v>3</v>
      </c>
      <c r="D7" s="15" t="s">
        <v>4</v>
      </c>
      <c r="E7" s="16" t="s">
        <v>5</v>
      </c>
      <c r="F7" s="17" t="s">
        <v>6</v>
      </c>
      <c r="G7" s="16" t="s">
        <v>7</v>
      </c>
    </row>
    <row r="8" spans="1:9" ht="15.75">
      <c r="B8" s="18"/>
      <c r="C8" s="19" t="s">
        <v>8</v>
      </c>
      <c r="D8" s="20">
        <v>4125</v>
      </c>
      <c r="E8" s="21"/>
      <c r="F8" s="22"/>
      <c r="G8" s="17" t="s">
        <v>9</v>
      </c>
    </row>
    <row r="9" spans="1:9" ht="15.75">
      <c r="A9" s="1">
        <v>1</v>
      </c>
      <c r="B9" s="23" t="s">
        <v>10</v>
      </c>
      <c r="C9" s="24" t="s">
        <v>11</v>
      </c>
      <c r="D9" s="25">
        <v>225000</v>
      </c>
      <c r="E9" s="26">
        <v>0.1</v>
      </c>
      <c r="F9" s="27">
        <f>$E9*($D9+($D8*12))</f>
        <v>27450</v>
      </c>
      <c r="G9" s="28" t="str">
        <f>IF(SUM(G10:G11)&gt;1,"Warning: Total UC Effort above 100%. Salary redistribution between UCP &amp; UC is needed","")</f>
        <v/>
      </c>
      <c r="H9" s="29"/>
    </row>
    <row r="10" spans="1:9" ht="15">
      <c r="D10" s="30"/>
      <c r="E10" s="31" t="s">
        <v>12</v>
      </c>
      <c r="F10" s="27">
        <f>IF(E9*$E$5&gt;($F9),F9,E9*$E$5)</f>
        <v>22570</v>
      </c>
      <c r="G10" s="32">
        <f>IF(D9,$F10/$D9,"")</f>
        <v>0.10031111111111111</v>
      </c>
      <c r="H10" s="33"/>
      <c r="I10" s="29"/>
    </row>
    <row r="11" spans="1:9" ht="15">
      <c r="D11" s="30"/>
      <c r="E11" s="31" t="s">
        <v>13</v>
      </c>
      <c r="F11" s="27">
        <f>IF(F9-F10&gt;0,F9-F10,0)</f>
        <v>4880</v>
      </c>
      <c r="G11" s="32">
        <f>IF(D9,$F11/$D9,"")</f>
        <v>2.1688888888888889E-2</v>
      </c>
      <c r="H11" s="33"/>
      <c r="I11" s="29"/>
    </row>
    <row r="12" spans="1:9" ht="15.75">
      <c r="C12" s="19" t="s">
        <v>14</v>
      </c>
      <c r="D12" s="34">
        <v>0</v>
      </c>
      <c r="F12" s="30"/>
      <c r="G12" s="35"/>
      <c r="H12" s="29"/>
    </row>
    <row r="13" spans="1:9" ht="15.75">
      <c r="A13" s="1">
        <v>2</v>
      </c>
      <c r="B13" s="23" t="s">
        <v>15</v>
      </c>
      <c r="C13" s="24" t="s">
        <v>11</v>
      </c>
      <c r="D13" s="25">
        <v>225000</v>
      </c>
      <c r="E13" s="36">
        <v>0.1</v>
      </c>
      <c r="F13" s="27">
        <f>$E13*($D13+($D12*12))</f>
        <v>22500</v>
      </c>
      <c r="G13" s="28" t="str">
        <f>IF(SUM(G14:G15)&gt;1,"Warning: Total UC Effort above 100%. Salary redistribution between UCP &amp; UC is needed","")</f>
        <v/>
      </c>
      <c r="H13" s="29"/>
    </row>
    <row r="14" spans="1:9" ht="15">
      <c r="D14" s="30"/>
      <c r="E14" s="31" t="s">
        <v>12</v>
      </c>
      <c r="F14" s="27">
        <f>IF(E13*$E$5&gt;($F13),F13,E13*$E$5)</f>
        <v>22500</v>
      </c>
      <c r="G14" s="32">
        <f>IF(D13,$F14/$D13,"")</f>
        <v>0.1</v>
      </c>
    </row>
    <row r="15" spans="1:9" ht="15">
      <c r="D15" s="30"/>
      <c r="E15" s="31" t="s">
        <v>13</v>
      </c>
      <c r="F15" s="27">
        <f>IF(F13-F14&gt;0,F13-F14,0)</f>
        <v>0</v>
      </c>
      <c r="G15" s="32">
        <f>IF(D13,$F15/$D13,"")</f>
        <v>0</v>
      </c>
    </row>
    <row r="16" spans="1:9" ht="15.75">
      <c r="C16" s="19" t="s">
        <v>14</v>
      </c>
      <c r="D16" s="34"/>
      <c r="F16" s="30"/>
      <c r="G16" s="35"/>
    </row>
    <row r="17" spans="1:7" ht="15.75">
      <c r="A17" s="1">
        <v>3</v>
      </c>
      <c r="B17" s="23"/>
      <c r="C17" s="24" t="s">
        <v>11</v>
      </c>
      <c r="D17" s="25"/>
      <c r="E17" s="36"/>
      <c r="F17" s="27">
        <f>$E17*($D17+($D16*12))</f>
        <v>0</v>
      </c>
      <c r="G17" s="28" t="str">
        <f>IF(SUM(G18:G19)&gt;1,"Warning: Total UC Effort above 100%. Salary redistribution between UCP &amp; UC is needed","")</f>
        <v/>
      </c>
    </row>
    <row r="18" spans="1:7" ht="15">
      <c r="D18" s="30"/>
      <c r="E18" s="31" t="s">
        <v>12</v>
      </c>
      <c r="F18" s="27">
        <f>IF(E17*$E$5&gt;($F17),F17,E17*$E$5)</f>
        <v>0</v>
      </c>
      <c r="G18" s="32" t="str">
        <f>IF(D17,$F18/$D17,"")</f>
        <v/>
      </c>
    </row>
    <row r="19" spans="1:7" ht="15">
      <c r="D19" s="30"/>
      <c r="E19" s="31" t="s">
        <v>13</v>
      </c>
      <c r="F19" s="27">
        <f>IF(F17-F18&gt;0,F17-F18,0)</f>
        <v>0</v>
      </c>
      <c r="G19" s="32" t="str">
        <f>IF(D17,$F19/$D17,"")</f>
        <v/>
      </c>
    </row>
    <row r="20" spans="1:7" ht="15.75">
      <c r="C20" s="19" t="s">
        <v>14</v>
      </c>
      <c r="D20" s="20"/>
      <c r="F20" s="30"/>
    </row>
    <row r="21" spans="1:7" ht="15.75">
      <c r="A21" s="1">
        <v>4</v>
      </c>
      <c r="B21" s="23"/>
      <c r="C21" s="24" t="s">
        <v>11</v>
      </c>
      <c r="D21" s="25"/>
      <c r="E21" s="36"/>
      <c r="F21" s="27">
        <f>$E21*($D21+($D20*12))</f>
        <v>0</v>
      </c>
      <c r="G21" s="28" t="str">
        <f>IF(SUM(G22:G23)&gt;1,"Warning: Total UC Effort above 100%. Salary redistribution between UCP &amp; UC is needed","")</f>
        <v/>
      </c>
    </row>
    <row r="22" spans="1:7" ht="15">
      <c r="D22" s="30"/>
      <c r="E22" s="31" t="s">
        <v>12</v>
      </c>
      <c r="F22" s="27">
        <f>IF(E21*$E$5&gt;($F21),F21,E21*$E$5)</f>
        <v>0</v>
      </c>
      <c r="G22" s="32" t="str">
        <f>IF(D21,$F22/$D21,"")</f>
        <v/>
      </c>
    </row>
    <row r="23" spans="1:7" ht="15">
      <c r="B23" s="37" t="s">
        <v>16</v>
      </c>
      <c r="D23" s="30"/>
      <c r="E23" s="31" t="s">
        <v>13</v>
      </c>
      <c r="F23" s="27">
        <f>IF(F21-F22&gt;0,F21-F22,0)</f>
        <v>0</v>
      </c>
      <c r="G23" s="32" t="str">
        <f>IF(D21,$F23/$D21,"")</f>
        <v/>
      </c>
    </row>
    <row r="24" spans="1:7" ht="15">
      <c r="D24" s="30"/>
      <c r="E24" s="31"/>
      <c r="F24" s="29"/>
      <c r="G24" s="38"/>
    </row>
    <row r="25" spans="1:7">
      <c r="D25" s="39"/>
      <c r="F25" s="2"/>
    </row>
    <row r="26" spans="1:7" ht="7.5" customHeight="1">
      <c r="D26" s="39"/>
      <c r="F26" s="2"/>
    </row>
    <row r="27" spans="1:7" ht="15.75">
      <c r="A27" s="5"/>
      <c r="B27" s="6" t="s">
        <v>17</v>
      </c>
      <c r="C27" s="7"/>
      <c r="D27" s="8"/>
      <c r="E27" s="9">
        <f>E5/1.4375</f>
        <v>157008.69565217392</v>
      </c>
      <c r="F27" s="10"/>
      <c r="G27" s="11" t="s">
        <v>18</v>
      </c>
    </row>
    <row r="28" spans="1:7" ht="30" customHeight="1">
      <c r="A28" s="12"/>
      <c r="B28" s="13" t="s">
        <v>19</v>
      </c>
      <c r="C28" s="17" t="s">
        <v>20</v>
      </c>
      <c r="D28" s="16" t="s">
        <v>4</v>
      </c>
      <c r="E28" s="16" t="s">
        <v>5</v>
      </c>
      <c r="F28" s="17" t="s">
        <v>6</v>
      </c>
      <c r="G28" s="16" t="s">
        <v>7</v>
      </c>
    </row>
    <row r="29" spans="1:7" ht="15.75">
      <c r="A29" s="1">
        <v>1</v>
      </c>
      <c r="B29" s="23"/>
      <c r="C29" s="40"/>
      <c r="D29" s="25">
        <v>225000</v>
      </c>
      <c r="E29" s="26">
        <v>0.1</v>
      </c>
      <c r="F29" s="27">
        <f>E29*D29</f>
        <v>22500</v>
      </c>
      <c r="G29" s="17" t="s">
        <v>9</v>
      </c>
    </row>
    <row r="30" spans="1:7" ht="15">
      <c r="D30" s="41"/>
      <c r="E30" s="42" t="s">
        <v>12</v>
      </c>
      <c r="F30" s="27">
        <f>IF($E$27&gt;D29,F29,E29*$E$27)</f>
        <v>15700.869565217392</v>
      </c>
      <c r="G30" s="32">
        <f>IF(F29&lt;&gt;0,F30/F29*E29,"")</f>
        <v>6.9781642512077302E-2</v>
      </c>
    </row>
    <row r="31" spans="1:7" ht="15">
      <c r="D31" s="41"/>
      <c r="E31" s="42" t="s">
        <v>13</v>
      </c>
      <c r="F31" s="27">
        <f>IF(F29-F30&gt;0,F29-F30,0)</f>
        <v>6799.1304347826081</v>
      </c>
      <c r="G31" s="32">
        <f>IF(F29&lt;&gt;0,F31/F29*E29:E29,"")</f>
        <v>3.0218357487922703E-2</v>
      </c>
    </row>
    <row r="32" spans="1:7">
      <c r="E32" s="49"/>
    </row>
    <row r="33" spans="1:7" ht="15">
      <c r="A33" s="1">
        <v>2</v>
      </c>
      <c r="B33" s="23"/>
      <c r="C33" s="40" t="s">
        <v>23</v>
      </c>
      <c r="D33" s="25"/>
      <c r="E33" s="26"/>
      <c r="F33" s="27">
        <f>E33*D33</f>
        <v>0</v>
      </c>
      <c r="G33" s="2"/>
    </row>
    <row r="34" spans="1:7" ht="15">
      <c r="D34" s="41"/>
      <c r="E34" s="42" t="s">
        <v>12</v>
      </c>
      <c r="F34" s="27">
        <f>IF($E$27&gt;D33,F33,E33*$E$27)</f>
        <v>0</v>
      </c>
      <c r="G34" s="32" t="str">
        <f>IF(F33&lt;&gt;0,F34/F33*E33,"")</f>
        <v/>
      </c>
    </row>
    <row r="35" spans="1:7" ht="15">
      <c r="D35" s="41"/>
      <c r="E35" s="42" t="s">
        <v>13</v>
      </c>
      <c r="F35" s="27">
        <f>IF(F33-F34&gt;0,F33-F34,0)</f>
        <v>0</v>
      </c>
      <c r="G35" s="32" t="str">
        <f>IF(F33&lt;&gt;0,F35/F33*E33:E33,"")</f>
        <v/>
      </c>
    </row>
    <row r="36" spans="1:7" ht="7.5" customHeight="1">
      <c r="B36" s="18"/>
      <c r="C36" s="22"/>
    </row>
    <row r="37" spans="1:7" ht="15.75">
      <c r="A37" s="5"/>
      <c r="B37" s="43" t="s">
        <v>21</v>
      </c>
      <c r="C37" s="44" t="s">
        <v>22</v>
      </c>
      <c r="D37" s="5"/>
      <c r="E37" s="5"/>
      <c r="F37" s="5"/>
      <c r="G37" s="5"/>
    </row>
    <row r="39" spans="1:7">
      <c r="A39" s="45"/>
      <c r="B39" s="46"/>
      <c r="C39" s="47"/>
      <c r="D39" s="45"/>
      <c r="E39" s="45"/>
      <c r="F39" s="45"/>
      <c r="G39" s="45"/>
    </row>
    <row r="40" spans="1:7" s="45" customFormat="1">
      <c r="A40" s="48"/>
      <c r="B40" s="1"/>
      <c r="C40" s="2"/>
      <c r="D40" s="1"/>
      <c r="E40" s="1"/>
      <c r="F40" s="1"/>
      <c r="G40" s="1"/>
    </row>
  </sheetData>
  <sheetProtection algorithmName="SHA-512" hashValue="QANw4loaiCfzPBER0VtHc9l40xRs9CJ7lTmxih1HRILmwQPH1st9nfEP9Cbqk3ct90GyOtEqX5YOle3c/VtSLQ==" saltValue="E9tGIHFerWnIJTB3gd89gw==" spinCount="100000" sheet="1" objects="1" scenarios="1"/>
  <mergeCells count="2">
    <mergeCell ref="A1:G1"/>
    <mergeCell ref="A3:G3"/>
  </mergeCell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vt:lpstr>
    </vt:vector>
  </TitlesOfParts>
  <Company>University of Cincinnati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Ungruhe, John (ungruhjg)</dc:creator>
  <cp:lastModifiedBy>Ungruhe, John (ungruhjg)</cp:lastModifiedBy>
  <dcterms:created xsi:type="dcterms:W3CDTF">2019-07-10T16:01:26Z</dcterms:created>
  <dcterms:modified xsi:type="dcterms:W3CDTF">2025-05-13T18:53:06Z</dcterms:modified>
</cp:coreProperties>
</file>