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defaultThemeVersion="124226"/>
  <mc:AlternateContent xmlns:mc="http://schemas.openxmlformats.org/markup-compatibility/2006">
    <mc:Choice Requires="x15">
      <x15ac:absPath xmlns:x15ac="http://schemas.microsoft.com/office/spreadsheetml/2010/11/ac" url="S:\SRS\Accounting Division\SPA\A323\"/>
    </mc:Choice>
  </mc:AlternateContent>
  <xr:revisionPtr revIDLastSave="0" documentId="8_{1CFCA122-47C8-412E-A270-9C691316A30B}" xr6:coauthVersionLast="47" xr6:coauthVersionMax="47" xr10:uidLastSave="{00000000-0000-0000-0000-000000000000}"/>
  <workbookProtection workbookAlgorithmName="SHA-512" workbookHashValue="pYWF/H4TUpDxQkLfwHLguCamSI3er2bxBju+ZrsXFI+fxGJTHZ8TomPcwuNgoZBVVRjoqFz2Q48NbbqzbAuYgQ==" workbookSaltValue="p5b8MaAZ1MDEHsP5gWmbRw==" workbookSpinCount="100000" lockStructure="1"/>
  <bookViews>
    <workbookView xWindow="28680" yWindow="-120" windowWidth="29040" windowHeight="15720" activeTab="1" xr2:uid="{00000000-000D-0000-FFFF-FFFF00000000}"/>
  </bookViews>
  <sheets>
    <sheet name="Instructions" sheetId="6" r:id="rId1"/>
    <sheet name="Catalyst" sheetId="2" r:id="rId2"/>
    <sheet name="Catalyst-Lookups" sheetId="3" state="hidden" r:id="rId3"/>
    <sheet name="GA and GI Cost Share" sheetId="4" state="hidden" r:id="rId4"/>
    <sheet name="SpecStipendRestriction" sheetId="7" state="hidden" r:id="rId5"/>
    <sheet name="Translated from UniverSIS" sheetId="5" state="hidden" r:id="rId6"/>
  </sheets>
  <externalReferences>
    <externalReference r:id="rId7"/>
    <externalReference r:id="rId8"/>
  </externalReferences>
  <definedNames>
    <definedName name="_xlnm._FilterDatabase" localSheetId="3" hidden="1">'GA and GI Cost Share'!$A$7:$N$89</definedName>
    <definedName name="_xlnm._FilterDatabase" localSheetId="5" hidden="1">'Translated from UniverSIS'!$A$1:$T$461</definedName>
    <definedName name="ACCT_Type" localSheetId="3">'GA and GI Cost Share'!$A$8:$A$83</definedName>
    <definedName name="ACCT_Type">'[1]NEW GA Cost Share Contracts'!$A$8:$A$78</definedName>
    <definedName name="ARRA_Y_N">'[1]SRS AD Data Sheet'!$L$22:$L$24</definedName>
    <definedName name="AwdType" localSheetId="3">'[2]SRS AD Data Sheet'!$D$10:$D$28</definedName>
    <definedName name="AwdType">'[1]SRS AD Data Sheet'!$D$10:$D$70</definedName>
    <definedName name="BillRule" localSheetId="3">'[2]SRS AD Data Sheet'!$D$30:$D$33</definedName>
    <definedName name="BillRule">'[1]SRS AD Data Sheet'!$D$72:$D$75</definedName>
    <definedName name="Campus" localSheetId="1">'[1]SRS AD Data Sheet'!#REF!</definedName>
    <definedName name="Campus" localSheetId="3">'[2]SRS AD Data Sheet'!#REF!</definedName>
    <definedName name="Campus">'[1]SRS AD Data Sheet'!#REF!</definedName>
    <definedName name="CostSh" localSheetId="1">'[1]SRS AD Data Sheet'!$H$37:$H$40</definedName>
    <definedName name="CostSh" localSheetId="3">'[2]SRS AD Data Sheet'!$H$36:$H$39</definedName>
    <definedName name="CostSh">'[1]SRS AD Data Sheet'!$H$43:$H$46</definedName>
    <definedName name="EndDate" localSheetId="1">'[1]E160 Data'!#REF!</definedName>
    <definedName name="EndDate" localSheetId="3">'[2]E160 Data'!#REF!</definedName>
    <definedName name="EndDate">'[1]E160 Data'!$E$1:$F$65536</definedName>
    <definedName name="FinalReptType" localSheetId="3">'[2]SRS AD Data Sheet'!$R$22:$R$28</definedName>
    <definedName name="FinalReptType">'[1]SRS AD Data Sheet'!$R$22:$R$28</definedName>
    <definedName name="FundDesc" localSheetId="3">'[2]SRS AD Data Sheet'!$L$1:$M$65536</definedName>
    <definedName name="FundDesc">'[1]SRS AD Data Sheet'!$L$1:$M$65536</definedName>
    <definedName name="FundSource" localSheetId="1">'[1]SRS AD Data Sheet'!$F$2:$F$144</definedName>
    <definedName name="FundSource" localSheetId="3">'[2]SRS AD Data Sheet'!$F$2:$F$142</definedName>
    <definedName name="FundSource">'[1]SRS AD Data Sheet'!$F$2:$F$132</definedName>
    <definedName name="GrantStage" localSheetId="1">'[1]SRS AD Data Sheet'!$H$31:$H$35</definedName>
    <definedName name="GrantStage" localSheetId="3">'[2]SRS AD Data Sheet'!$H$30:$H$34</definedName>
    <definedName name="GrantStage">'[1]SRS AD Data Sheet'!$H$37:$H$41</definedName>
    <definedName name="GrantType" localSheetId="3">'[2]SRS AD Data Sheet'!$D$2:$D$6</definedName>
    <definedName name="GrantType">'[1]SRS AD Data Sheet'!$D$2:$D$6</definedName>
    <definedName name="InterimReptType" localSheetId="3">'[2]SRS AD Data Sheet'!$R$40:$R$47</definedName>
    <definedName name="InterimReptType">'[1]SRS AD Data Sheet'!$R$40:$R$46</definedName>
    <definedName name="InvoiceType" localSheetId="3">'[2]SRS AD Data Sheet'!$R$2:$R$19</definedName>
    <definedName name="InvoiceType">'[1]SRS AD Data Sheet'!$R$2:$R$19</definedName>
    <definedName name="LOC" localSheetId="1">'[1]SRS AD Data Sheet'!$P$22:$P$50</definedName>
    <definedName name="LOC" localSheetId="3">'[2]SRS AD Data Sheet'!$P$23:$P$51</definedName>
    <definedName name="LOC">'[1]SRS AD Data Sheet'!$P$22:$P$49</definedName>
    <definedName name="OH_Lookup_Fund" localSheetId="1">'[1]OH Lookup'!$E$1:$K$129</definedName>
    <definedName name="OH_Lookup_Fund" localSheetId="3">'[2]OH Lookup'!$E$1:$K$131</definedName>
    <definedName name="OH_Lookup_Fund">'[1]OH Lookup'!$E$1:$K$128</definedName>
    <definedName name="_xlnm.Print_Area" localSheetId="1">Catalyst!$A$1:$AQ$75</definedName>
    <definedName name="_xlnm.Print_Titles" localSheetId="1">Catalyst!$1:$5</definedName>
    <definedName name="Reimbursement" localSheetId="3">'[2]SRS AD Data Sheet'!$J$15:$J$17</definedName>
    <definedName name="Reimbursement">'[1]SRS AD Data Sheet'!$J$15:$J$17</definedName>
    <definedName name="SPAGA" localSheetId="1">'[1]SRS AD Data Sheet'!$H$2:$H$17</definedName>
    <definedName name="SPAGA" localSheetId="3">'[2]SRS AD Data Sheet'!$H$2:$H$16</definedName>
    <definedName name="SPAGA">'[1]SRS AD Data Sheet'!$H$2:$H$19</definedName>
    <definedName name="SPON_CLASS" localSheetId="3">'[2]Sponsored Classes Index'!$A$2:$A$64</definedName>
    <definedName name="SPON_CLASS">'[1]Sponsored Classes Index'!$A$2:$A$64</definedName>
    <definedName name="SponClassNoOH" localSheetId="3">'[2]Sponsored Classes Index'!$A$65:$A$71</definedName>
    <definedName name="SponClassNoOH">'[1]Sponsored Classes Index'!$A$65:$A$71</definedName>
    <definedName name="SRSGA" localSheetId="1">'[1]SRS AD Data Sheet'!$H$20:$H$28</definedName>
    <definedName name="SRSGA" localSheetId="3">'[2]SRS AD Data Sheet'!$H$19:$H$27</definedName>
    <definedName name="SRSGA">'[1]SRS AD Data Sheet'!$H$22:$H$34</definedName>
    <definedName name="StartDate" localSheetId="1">'[1]E160 Data'!#REF!</definedName>
    <definedName name="StartDate" localSheetId="3">'[2]E160 Data'!#REF!</definedName>
    <definedName name="StartDate">'[1]E160 Data'!$B$1:$C$65536</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2" l="1"/>
  <c r="M28" i="2"/>
  <c r="AR27" i="2"/>
  <c r="AS27" i="2"/>
  <c r="AR28" i="2"/>
  <c r="U27" i="2"/>
  <c r="H27" i="2"/>
  <c r="AS42" i="2"/>
  <c r="AS31" i="2"/>
  <c r="AR31" i="2"/>
  <c r="AU31" i="2" s="1"/>
  <c r="U31" i="2"/>
  <c r="M31" i="2"/>
  <c r="H31" i="2"/>
  <c r="AF9" i="2"/>
  <c r="AS43" i="2" l="1"/>
  <c r="AR43" i="2"/>
  <c r="AR42" i="2"/>
  <c r="AU42" i="2" s="1"/>
  <c r="U42" i="2"/>
  <c r="M42" i="2"/>
  <c r="H42" i="2"/>
  <c r="AR45" i="2"/>
  <c r="AS57" i="2" l="1"/>
  <c r="AR57" i="2"/>
  <c r="AD16" i="2" l="1"/>
  <c r="H21" i="2" l="1"/>
  <c r="M21" i="2"/>
  <c r="S21" i="2"/>
  <c r="AR50" i="2" l="1"/>
  <c r="AS50" i="2" s="1"/>
  <c r="AR56" i="2" l="1"/>
  <c r="AC17" i="2" l="1"/>
  <c r="W26" i="2" l="1"/>
  <c r="AT26" i="2" l="1"/>
  <c r="AS26" i="2" l="1"/>
  <c r="AR26" i="2"/>
  <c r="U25" i="2"/>
  <c r="M25" i="2"/>
  <c r="H25" i="2"/>
  <c r="AU26" i="2" l="1"/>
  <c r="AT35" i="2" l="1"/>
  <c r="AT34" i="2"/>
  <c r="AT33" i="2"/>
  <c r="AR59" i="2" l="1"/>
  <c r="AR58" i="2"/>
  <c r="M56" i="2"/>
  <c r="M55" i="2"/>
  <c r="AS41" i="2" l="1"/>
  <c r="AS24" i="2"/>
  <c r="AS55" i="2"/>
  <c r="AS56" i="2"/>
  <c r="AR9" i="2" l="1"/>
  <c r="AR8" i="2"/>
  <c r="AF8" i="2" s="1"/>
  <c r="X71" i="4" l="1"/>
  <c r="X86" i="4"/>
  <c r="X80" i="4"/>
  <c r="X79" i="4"/>
  <c r="X78" i="4"/>
  <c r="AR14" i="2" l="1"/>
  <c r="S41" i="2" l="1"/>
  <c r="AV59" i="2"/>
  <c r="AV58" i="2"/>
  <c r="AV57" i="2"/>
  <c r="AV35" i="2"/>
  <c r="AV34" i="2"/>
  <c r="AV33" i="2"/>
  <c r="M43" i="2"/>
  <c r="M41" i="2"/>
  <c r="H23" i="2"/>
  <c r="M30" i="2"/>
  <c r="M29" i="2"/>
  <c r="M24" i="2"/>
  <c r="M23" i="2"/>
  <c r="S24" i="2"/>
  <c r="S23" i="2"/>
  <c r="H43" i="2"/>
  <c r="H41" i="2"/>
  <c r="H30" i="2"/>
  <c r="H29" i="2"/>
  <c r="H28" i="2"/>
  <c r="H24" i="2"/>
  <c r="AR55" i="2"/>
  <c r="AR33" i="2"/>
  <c r="AU33" i="2" s="1"/>
  <c r="AT7" i="2"/>
  <c r="AB59" i="2"/>
  <c r="AB58" i="2"/>
  <c r="AB57" i="2"/>
  <c r="S59" i="2"/>
  <c r="S58" i="2"/>
  <c r="S57" i="2"/>
  <c r="S56" i="2"/>
  <c r="S55" i="2"/>
  <c r="H56" i="2"/>
  <c r="H55" i="2"/>
  <c r="U59" i="2"/>
  <c r="U58" i="2"/>
  <c r="U57" i="2"/>
  <c r="U56" i="2"/>
  <c r="U55" i="2"/>
  <c r="U43" i="2"/>
  <c r="U41" i="2"/>
  <c r="U35" i="2"/>
  <c r="U34" i="2"/>
  <c r="U33" i="2"/>
  <c r="U30" i="2"/>
  <c r="U29" i="2"/>
  <c r="U28" i="2"/>
  <c r="U24" i="2"/>
  <c r="U23" i="2"/>
  <c r="U22" i="2"/>
  <c r="U21" i="2"/>
  <c r="S13" i="2"/>
  <c r="AR66" i="2"/>
  <c r="AS66" i="2" s="1"/>
  <c r="AS35" i="2"/>
  <c r="AS34" i="2"/>
  <c r="AS33" i="2"/>
  <c r="AS30" i="2"/>
  <c r="AR35" i="2"/>
  <c r="AU35" i="2" s="1"/>
  <c r="AR34" i="2"/>
  <c r="AU34" i="2" s="1"/>
  <c r="AR32" i="2"/>
  <c r="AU32" i="2" s="1"/>
  <c r="AR30" i="2"/>
  <c r="AU30" i="2" s="1"/>
  <c r="AS29" i="2"/>
  <c r="AS28" i="2"/>
  <c r="AS25" i="2"/>
  <c r="AS23" i="2"/>
  <c r="AS22" i="2"/>
  <c r="AS21" i="2"/>
  <c r="AU43" i="2"/>
  <c r="AR41" i="2"/>
  <c r="AU41" i="2" s="1"/>
  <c r="AR29" i="2"/>
  <c r="AU29" i="2" s="1"/>
  <c r="AU28" i="2"/>
  <c r="AR25" i="2"/>
  <c r="AU25" i="2" s="1"/>
  <c r="AR24" i="2"/>
  <c r="AU24" i="2" s="1"/>
  <c r="AR23" i="2"/>
  <c r="AU23" i="2" s="1"/>
  <c r="AR22" i="2"/>
  <c r="AU22" i="2" s="1"/>
  <c r="AR21" i="2"/>
  <c r="AU21" i="2" s="1"/>
  <c r="AU58" i="2" l="1"/>
  <c r="AS58" i="2"/>
  <c r="AU59" i="2"/>
  <c r="AS59" i="2"/>
  <c r="AU57" i="2"/>
  <c r="AU56" i="2"/>
  <c r="AU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UC User</author>
    <author>D Provine</author>
  </authors>
  <commentList>
    <comment ref="H7" authorId="0" shapeId="0" xr:uid="{00000000-0006-0000-0100-000001000000}">
      <text>
        <r>
          <rPr>
            <b/>
            <i/>
            <sz val="8"/>
            <color indexed="39"/>
            <rFont val="Tahoma"/>
            <family val="2"/>
          </rPr>
          <t>These cells can be entered manually if necessary.</t>
        </r>
      </text>
    </comment>
    <comment ref="AR9" authorId="1" shapeId="0" xr:uid="{00000000-0006-0000-0100-000002000000}">
      <text>
        <r>
          <rPr>
            <b/>
            <sz val="9"/>
            <color indexed="81"/>
            <rFont val="Tahoma"/>
            <family val="2"/>
          </rPr>
          <t>D Provine:</t>
        </r>
        <r>
          <rPr>
            <sz val="9"/>
            <color indexed="81"/>
            <rFont val="Tahoma"/>
            <family val="2"/>
          </rPr>
          <t xml:space="preserve">
This date is automatically calculated as 90 days after the end date. This may be overwritten for grants where this might be too long or too short.</t>
        </r>
      </text>
    </comment>
    <comment ref="AQ14" authorId="1" shapeId="0" xr:uid="{00000000-0006-0000-0100-000003000000}">
      <text>
        <r>
          <rPr>
            <b/>
            <sz val="9"/>
            <color indexed="81"/>
            <rFont val="Tahoma"/>
            <family val="2"/>
          </rPr>
          <t>This should generally be "0" = Instruction, "1"=Research, or "2" = Public Service.
FA=7 is already designated where allowed.</t>
        </r>
      </text>
    </comment>
    <comment ref="A17" authorId="1" shapeId="0" xr:uid="{00000000-0006-0000-0100-000004000000}">
      <text>
        <r>
          <rPr>
            <sz val="9"/>
            <color indexed="81"/>
            <rFont val="Tahoma"/>
            <family val="2"/>
          </rPr>
          <t>Used as part of the Item Type Description field which is limited to 30 characters</t>
        </r>
      </text>
    </comment>
    <comment ref="D21" authorId="1" shapeId="0" xr:uid="{00000000-0006-0000-0100-000005000000}">
      <text>
        <r>
          <rPr>
            <sz val="9"/>
            <color indexed="81"/>
            <rFont val="Tahoma"/>
            <family val="2"/>
          </rPr>
          <t>SRS GA:  See far right column for Sponsored Class that must be on grant if this G/L is needed</t>
        </r>
      </text>
    </comment>
    <comment ref="AC21" authorId="1" shapeId="0" xr:uid="{00000000-0006-0000-0100-000006000000}">
      <text>
        <r>
          <rPr>
            <b/>
            <sz val="9"/>
            <color indexed="81"/>
            <rFont val="Tahoma"/>
            <family val="2"/>
          </rPr>
          <t>See section below on "Academic" versus "Non-Academic" travel</t>
        </r>
      </text>
    </comment>
    <comment ref="D22" authorId="1" shapeId="0" xr:uid="{00000000-0006-0000-0100-000007000000}">
      <text>
        <r>
          <rPr>
            <sz val="9"/>
            <color indexed="81"/>
            <rFont val="Tahoma"/>
            <family val="2"/>
          </rPr>
          <t>SRS GA:  See far right column for Sponsored Class that must be on grant if this G/L is needed</t>
        </r>
      </text>
    </comment>
    <comment ref="AC22" authorId="1" shapeId="0" xr:uid="{00000000-0006-0000-0100-000008000000}">
      <text>
        <r>
          <rPr>
            <b/>
            <sz val="9"/>
            <color indexed="81"/>
            <rFont val="Tahoma"/>
            <family val="2"/>
          </rPr>
          <t>See section below on "Academic" versus "Non-Academic" travel</t>
        </r>
      </text>
    </comment>
    <comment ref="D23" authorId="1" shapeId="0" xr:uid="{00000000-0006-0000-0100-000009000000}">
      <text>
        <r>
          <rPr>
            <sz val="9"/>
            <color indexed="81"/>
            <rFont val="Tahoma"/>
            <family val="2"/>
          </rPr>
          <t>SRS GA:  See far right column for Sponsored Class that must be on grant if this G/L is needed</t>
        </r>
      </text>
    </comment>
    <comment ref="AC23" authorId="1" shapeId="0" xr:uid="{00000000-0006-0000-0100-00000A000000}">
      <text>
        <r>
          <rPr>
            <b/>
            <sz val="9"/>
            <color indexed="81"/>
            <rFont val="Tahoma"/>
            <family val="2"/>
          </rPr>
          <t>See section below on "Academic" versus "Non-Academic" travel</t>
        </r>
      </text>
    </comment>
    <comment ref="D24" authorId="1" shapeId="0" xr:uid="{00000000-0006-0000-0100-00000B000000}">
      <text>
        <r>
          <rPr>
            <sz val="9"/>
            <color indexed="81"/>
            <rFont val="Tahoma"/>
            <family val="2"/>
          </rPr>
          <t>SRS GA:  See far right column for Sponsored Class that must be on grant if this G/L is needed</t>
        </r>
      </text>
    </comment>
    <comment ref="D25" authorId="1" shapeId="0" xr:uid="{00000000-0006-0000-0100-00000C000000}">
      <text>
        <r>
          <rPr>
            <sz val="9"/>
            <color indexed="81"/>
            <rFont val="Tahoma"/>
            <family val="2"/>
          </rPr>
          <t>SRS GA:  See far right column for Sponsored Class that must be on grant if this G/L is needed</t>
        </r>
      </text>
    </comment>
    <comment ref="D27" authorId="1" shapeId="0" xr:uid="{D3F89433-6EA0-431A-85F9-A6E45BC9483B}">
      <text>
        <r>
          <rPr>
            <sz val="9"/>
            <color indexed="81"/>
            <rFont val="Tahoma"/>
            <family val="2"/>
          </rPr>
          <t>SRS GA:  See far right column for Sponsored Class that must be on grant if this G/L is needed</t>
        </r>
      </text>
    </comment>
    <comment ref="AC27" authorId="1" shapeId="0" xr:uid="{BED8DB9B-E3D4-43C5-A6E5-0F16583A4D70}">
      <text>
        <r>
          <rPr>
            <b/>
            <sz val="9"/>
            <color indexed="81"/>
            <rFont val="Tahoma"/>
            <family val="2"/>
          </rPr>
          <t>See section below on "Academic" versus "Non-Academic" travel</t>
        </r>
      </text>
    </comment>
    <comment ref="D28" authorId="1" shapeId="0" xr:uid="{00000000-0006-0000-0100-00000D000000}">
      <text>
        <r>
          <rPr>
            <sz val="9"/>
            <color indexed="81"/>
            <rFont val="Tahoma"/>
            <family val="2"/>
          </rPr>
          <t>SRS GA:  See far right column for Sponsored Class that must be on grant if this G/L is needed</t>
        </r>
      </text>
    </comment>
    <comment ref="AC28" authorId="1" shapeId="0" xr:uid="{00000000-0006-0000-0100-00000E000000}">
      <text>
        <r>
          <rPr>
            <b/>
            <sz val="9"/>
            <color indexed="81"/>
            <rFont val="Tahoma"/>
            <family val="2"/>
          </rPr>
          <t>See section below on "Academic" versus "Non-Academic" travel</t>
        </r>
      </text>
    </comment>
    <comment ref="D29" authorId="1" shapeId="0" xr:uid="{00000000-0006-0000-0100-00000F000000}">
      <text>
        <r>
          <rPr>
            <sz val="9"/>
            <color indexed="81"/>
            <rFont val="Tahoma"/>
            <family val="2"/>
          </rPr>
          <t>SRS GA:  See far right column for Sponsored Class that must be on grant if this G/L is needed</t>
        </r>
      </text>
    </comment>
    <comment ref="AC29" authorId="1" shapeId="0" xr:uid="{00000000-0006-0000-0100-000010000000}">
      <text>
        <r>
          <rPr>
            <b/>
            <sz val="9"/>
            <color indexed="81"/>
            <rFont val="Tahoma"/>
            <family val="2"/>
          </rPr>
          <t>See section below on "Academic" versus "Non-Academic" travel</t>
        </r>
      </text>
    </comment>
    <comment ref="D30" authorId="1" shapeId="0" xr:uid="{00000000-0006-0000-0100-000011000000}">
      <text>
        <r>
          <rPr>
            <sz val="9"/>
            <color indexed="81"/>
            <rFont val="Tahoma"/>
            <family val="2"/>
          </rPr>
          <t>SRS GA:  See far right column for Sponsored Class that must be on grant if this G/L is needed</t>
        </r>
      </text>
    </comment>
    <comment ref="D31" authorId="1" shapeId="0" xr:uid="{25966734-4ED6-4E55-992C-69B8E3B92588}">
      <text>
        <r>
          <rPr>
            <sz val="9"/>
            <color indexed="81"/>
            <rFont val="Tahoma"/>
            <family val="2"/>
          </rPr>
          <t>SRS GA:  See far right column for Sponsored Class that must be on grant if this G/L is needed</t>
        </r>
      </text>
    </comment>
    <comment ref="D33" authorId="1" shapeId="0" xr:uid="{00000000-0006-0000-0100-000012000000}">
      <text>
        <r>
          <rPr>
            <sz val="9"/>
            <color indexed="81"/>
            <rFont val="Tahoma"/>
            <family val="2"/>
          </rPr>
          <t>SRS GA:  See far right column for Sponsored Class that must be on grant if this G/L is needed</t>
        </r>
      </text>
    </comment>
    <comment ref="AR33" authorId="1" shapeId="0" xr:uid="{00000000-0006-0000-0100-000013000000}">
      <text>
        <r>
          <rPr>
            <b/>
            <sz val="9"/>
            <color indexed="81"/>
            <rFont val="Tahoma"/>
            <family val="2"/>
          </rPr>
          <t>These fields may be overwritten to meet field length limit.</t>
        </r>
      </text>
    </comment>
    <comment ref="D34" authorId="1" shapeId="0" xr:uid="{00000000-0006-0000-0100-000014000000}">
      <text>
        <r>
          <rPr>
            <sz val="9"/>
            <color indexed="81"/>
            <rFont val="Tahoma"/>
            <family val="2"/>
          </rPr>
          <t>SRS GA:  See far right column for Sponsored Class that must be on grant if this G/L is needed</t>
        </r>
      </text>
    </comment>
    <comment ref="AR34" authorId="1" shapeId="0" xr:uid="{00000000-0006-0000-0100-000015000000}">
      <text>
        <r>
          <rPr>
            <b/>
            <sz val="9"/>
            <color indexed="81"/>
            <rFont val="Tahoma"/>
            <family val="2"/>
          </rPr>
          <t>These fields may be overwritten to meet field length limit.</t>
        </r>
      </text>
    </comment>
    <comment ref="D35" authorId="1" shapeId="0" xr:uid="{00000000-0006-0000-0100-000016000000}">
      <text>
        <r>
          <rPr>
            <sz val="9"/>
            <color indexed="81"/>
            <rFont val="Tahoma"/>
            <family val="2"/>
          </rPr>
          <t>SRS GA:  See far right column for Sponsored Class that must be on grant if this G/L is needed</t>
        </r>
      </text>
    </comment>
    <comment ref="AR35" authorId="1" shapeId="0" xr:uid="{00000000-0006-0000-0100-000017000000}">
      <text>
        <r>
          <rPr>
            <b/>
            <sz val="9"/>
            <color indexed="81"/>
            <rFont val="Tahoma"/>
            <family val="2"/>
          </rPr>
          <t>These fields may be overwritten to meet field length limit.</t>
        </r>
      </text>
    </comment>
    <comment ref="D41" authorId="1" shapeId="0" xr:uid="{00000000-0006-0000-0100-000018000000}">
      <text>
        <r>
          <rPr>
            <sz val="9"/>
            <color indexed="81"/>
            <rFont val="Tahoma"/>
            <family val="2"/>
          </rPr>
          <t>SRS GA:  See far right column for Sponsored Class that must be on grant if this G/L is needed</t>
        </r>
      </text>
    </comment>
    <comment ref="D42" authorId="1" shapeId="0" xr:uid="{AC6712D5-9355-42CB-9ACD-93D1CEA31B09}">
      <text>
        <r>
          <rPr>
            <sz val="9"/>
            <color indexed="81"/>
            <rFont val="Tahoma"/>
            <family val="2"/>
          </rPr>
          <t>SRS GA:  See far right column for Sponsored Class that must be on grant if this G/L is needed</t>
        </r>
      </text>
    </comment>
    <comment ref="D43" authorId="1" shapeId="0" xr:uid="{00000000-0006-0000-0100-000019000000}">
      <text>
        <r>
          <rPr>
            <sz val="9"/>
            <color indexed="81"/>
            <rFont val="Tahoma"/>
            <family val="2"/>
          </rPr>
          <t>SRS GA:  See far right column for Sponsored Class that must be on grant if this G/L is needed</t>
        </r>
      </text>
    </comment>
    <comment ref="S47" authorId="1" shapeId="0" xr:uid="{00000000-0006-0000-0100-00001A000000}">
      <text>
        <r>
          <rPr>
            <b/>
            <sz val="9"/>
            <color indexed="81"/>
            <rFont val="Tahoma"/>
            <family val="2"/>
          </rPr>
          <t>If these words are crossed out it means it generally is not allowable for a federal grant.</t>
        </r>
        <r>
          <rPr>
            <sz val="9"/>
            <color indexed="81"/>
            <rFont val="Tahoma"/>
            <family val="2"/>
          </rPr>
          <t xml:space="preserve">
See further comments below.</t>
        </r>
      </text>
    </comment>
    <comment ref="A49" authorId="1" shapeId="0" xr:uid="{00000000-0006-0000-0100-00001B000000}">
      <text>
        <r>
          <rPr>
            <b/>
            <sz val="9"/>
            <color indexed="81"/>
            <rFont val="Tahoma"/>
            <family val="2"/>
          </rPr>
          <t>D Provine:</t>
        </r>
        <r>
          <rPr>
            <sz val="9"/>
            <color indexed="81"/>
            <rFont val="Tahoma"/>
            <family val="2"/>
          </rPr>
          <t xml:space="preserve">
Evidence of need for the fee should be provided to the SRS-AD grant administrator</t>
        </r>
      </text>
    </comment>
    <comment ref="B50" authorId="1" shapeId="0" xr:uid="{00000000-0006-0000-0100-00001C000000}">
      <text>
        <r>
          <rPr>
            <b/>
            <sz val="9"/>
            <color indexed="81"/>
            <rFont val="Tahoma"/>
            <family val="2"/>
          </rPr>
          <t>If these words are crossed out it means it generally is not allowable for a federal grant.</t>
        </r>
        <r>
          <rPr>
            <sz val="9"/>
            <color indexed="81"/>
            <rFont val="Tahoma"/>
            <family val="2"/>
          </rPr>
          <t xml:space="preserve">
See further comments below.</t>
        </r>
      </text>
    </comment>
    <comment ref="S63" authorId="1" shapeId="0" xr:uid="{00000000-0006-0000-0100-00001D000000}">
      <text>
        <r>
          <rPr>
            <b/>
            <sz val="9"/>
            <color indexed="81"/>
            <rFont val="Tahoma"/>
            <family val="2"/>
          </rPr>
          <t>If these words are crossed out it means it generally is not allowable for a federal grant.</t>
        </r>
        <r>
          <rPr>
            <sz val="9"/>
            <color indexed="81"/>
            <rFont val="Tahoma"/>
            <family val="2"/>
          </rPr>
          <t xml:space="preserve">
See further comments below.</t>
        </r>
      </text>
    </comment>
    <comment ref="A65" authorId="1" shapeId="0" xr:uid="{00000000-0006-0000-0100-00001E000000}">
      <text>
        <r>
          <rPr>
            <b/>
            <sz val="9"/>
            <color indexed="81"/>
            <rFont val="Tahoma"/>
            <family val="2"/>
          </rPr>
          <t>D Provine:</t>
        </r>
        <r>
          <rPr>
            <sz val="9"/>
            <color indexed="81"/>
            <rFont val="Tahoma"/>
            <family val="2"/>
          </rPr>
          <t xml:space="preserve">
Evidence of need for the fee should be provided to the SRS-AD grant administrator</t>
        </r>
      </text>
    </comment>
    <comment ref="B66" authorId="1" shapeId="0" xr:uid="{00000000-0006-0000-0100-00001F000000}">
      <text>
        <r>
          <rPr>
            <b/>
            <sz val="9"/>
            <color indexed="81"/>
            <rFont val="Tahoma"/>
            <family val="2"/>
          </rPr>
          <t>If these words are crossed out it means it generally is not allowable for a federal grant.</t>
        </r>
        <r>
          <rPr>
            <sz val="9"/>
            <color indexed="81"/>
            <rFont val="Tahoma"/>
            <family val="2"/>
          </rPr>
          <t xml:space="preserve">
See further comments below.</t>
        </r>
      </text>
    </comment>
  </commentList>
</comments>
</file>

<file path=xl/sharedStrings.xml><?xml version="1.0" encoding="utf-8"?>
<sst xmlns="http://schemas.openxmlformats.org/spreadsheetml/2006/main" count="9542" uniqueCount="2460">
  <si>
    <t>Department Information</t>
  </si>
  <si>
    <t>College/Unit:</t>
  </si>
  <si>
    <t>Department:</t>
  </si>
  <si>
    <t>End:</t>
  </si>
  <si>
    <t>Contact Name:</t>
  </si>
  <si>
    <t xml:space="preserve"> Instructional Fees (I-FEE)</t>
  </si>
  <si>
    <t xml:space="preserve"> Campus Life Fees (CMLF)</t>
  </si>
  <si>
    <t xml:space="preserve"> Non-Resident Surcharge (NRS)</t>
  </si>
  <si>
    <t xml:space="preserve"> General Fees (G-FEE)</t>
  </si>
  <si>
    <t xml:space="preserve"> Room &amp; Board Charges (RMBRD)</t>
  </si>
  <si>
    <t xml:space="preserve"> Info Tech &amp; Inst Equip Fees (ITIE)</t>
  </si>
  <si>
    <t xml:space="preserve"> Cooperative Ed Fees (COOP)</t>
  </si>
  <si>
    <t>SRS Accounting Division Use Only</t>
  </si>
  <si>
    <t>Derivation Table Verified:</t>
  </si>
  <si>
    <t xml:space="preserve">TERMS REQUESTED </t>
  </si>
  <si>
    <t>Grant Valid From / Valid To Date</t>
  </si>
  <si>
    <t xml:space="preserve">Start: </t>
  </si>
  <si>
    <t>Phone / Fax</t>
  </si>
  <si>
    <t>Email / Date</t>
  </si>
  <si>
    <t>Place X</t>
  </si>
  <si>
    <t>G/L Acct</t>
  </si>
  <si>
    <t>Fund</t>
  </si>
  <si>
    <t>Cost Center</t>
  </si>
  <si>
    <t>FA</t>
  </si>
  <si>
    <t>Grant</t>
  </si>
  <si>
    <t>Order</t>
  </si>
  <si>
    <t xml:space="preserve">Text </t>
  </si>
  <si>
    <t>IN-STATE FB AND TUITION ONLY PAY THE FOLLOWING FEES (no refund will be issued):</t>
  </si>
  <si>
    <t xml:space="preserve"> Program Fees (PROGM)</t>
  </si>
  <si>
    <t xml:space="preserve">SRS GA Initials &amp; GA#:  </t>
  </si>
  <si>
    <t>Department Comments/Notes or Special Restriction Requests Here:</t>
  </si>
  <si>
    <t>Notes and reminders:</t>
  </si>
  <si>
    <t>How do I determine if it is Academic or Non-Academic Trainee travel?</t>
  </si>
  <si>
    <t>1.  Are they being paid as an employee? Yes, process a A113 through Accounts Payable like any other employee.</t>
  </si>
  <si>
    <t xml:space="preserve">2.  If not, then ask who is benefiting the most from this travel?  If it's the student, then it's "academic" / if it’s UC or the grant, then it's "non-academic". </t>
  </si>
  <si>
    <t xml:space="preserve">     It doesn't have to be related to a course or class….it could be used for their thesis or dissertation.</t>
  </si>
  <si>
    <t xml:space="preserve">     The department/PI has to determine who will benefit the most.  SRS AD is not in a position to make this determination..</t>
  </si>
  <si>
    <t xml:space="preserve">3.  A training grant (T32) is even easier…it's "academic"! The grant couldn't pay for the travel unless it was related to the students work on the award. </t>
  </si>
  <si>
    <t xml:space="preserve">     It also benefits their "academic endeavors"  which in turns benefits the grant. </t>
  </si>
  <si>
    <r>
      <t xml:space="preserve">IMPORTANT NOTE: If reimbursement is greater than $100.00 the students financial aid totals could be increased to account for the increased educational costs. The department </t>
    </r>
    <r>
      <rPr>
        <b/>
        <sz val="11"/>
        <rFont val="Arial"/>
        <family val="2"/>
      </rPr>
      <t xml:space="preserve">MUST </t>
    </r>
    <r>
      <rPr>
        <sz val="11"/>
        <rFont val="Arial"/>
        <family val="2"/>
      </rPr>
      <t xml:space="preserve">contact the Financial Aid Office to communicate this information or these amounts will count against the established Cost of Education limits for the University. </t>
    </r>
  </si>
  <si>
    <r>
      <rPr>
        <b/>
        <sz val="11"/>
        <rFont val="Arial"/>
        <family val="2"/>
      </rPr>
      <t>Please see the policy at</t>
    </r>
    <r>
      <rPr>
        <b/>
        <sz val="11"/>
        <color indexed="12"/>
        <rFont val="Arial"/>
        <family val="2"/>
      </rPr>
      <t xml:space="preserve">  </t>
    </r>
    <r>
      <rPr>
        <b/>
        <sz val="11"/>
        <color indexed="62"/>
        <rFont val="Arial"/>
        <family val="2"/>
      </rPr>
      <t>http://www.uc.edu/content/dam/uc/about/docs/university_policies/student_travel_policy.pdf</t>
    </r>
  </si>
  <si>
    <t>In-State Fringe Benefit</t>
  </si>
  <si>
    <t>1.  This line is to be used to pay tuition from the grant for students being paid as employees from the grant.</t>
  </si>
  <si>
    <t>2.  The "In State Tuit Frg" sponsored class needs to have been requested.</t>
  </si>
  <si>
    <t>3.  For federally-funded grants, Non-resident surcharges (NRS) and room &amp; board (RMBRD) are generally not chargeable for tuition paid as an in-state fringe benefit.</t>
  </si>
  <si>
    <t>4.  If an item is marked "N/A", but you feel it should be able to be charged you can mark that check box with an "X" and put a comment in the comment box above.</t>
  </si>
  <si>
    <t>Charge Priority combinations</t>
  </si>
  <si>
    <t>x</t>
  </si>
  <si>
    <t>Description (30 characters)</t>
  </si>
  <si>
    <t>Charge Priority</t>
  </si>
  <si>
    <t>If you want to model these entries based on those from a prior year, please enter here that grant number:</t>
  </si>
  <si>
    <t>Trvl-INSch</t>
  </si>
  <si>
    <t>Trvl-ONSch</t>
  </si>
  <si>
    <t>Trvl-FNSch</t>
  </si>
  <si>
    <t>StipSch</t>
  </si>
  <si>
    <t>Trvl-IASch</t>
  </si>
  <si>
    <t>Trvl-OASch</t>
  </si>
  <si>
    <t>BookSch</t>
  </si>
  <si>
    <t>ISFBSch</t>
  </si>
  <si>
    <t>TuitSch</t>
  </si>
  <si>
    <t>For New Item Type</t>
  </si>
  <si>
    <t>Sp Class (for SRS)</t>
  </si>
  <si>
    <t>TRAVEL-TRAINEE</t>
  </si>
  <si>
    <t>FRNG BENE NON AUTO</t>
  </si>
  <si>
    <t>Too Long??</t>
  </si>
  <si>
    <t>RESDNT/TRNEE STIPEND</t>
  </si>
  <si>
    <t>TUITION</t>
  </si>
  <si>
    <t>IN STATE TUIT FRG</t>
  </si>
  <si>
    <t>If students must be US Citizen or permanent resident place X in box</t>
  </si>
  <si>
    <t>ITIE (T)</t>
  </si>
  <si>
    <t>PROGM (P)</t>
  </si>
  <si>
    <t>NRS (N)</t>
  </si>
  <si>
    <t xml:space="preserve">Enrollment restrictions: </t>
  </si>
  <si>
    <t>The fees below are seldom used for sponsored awards. Request if needed.</t>
  </si>
  <si>
    <t>G100121</t>
  </si>
  <si>
    <t>G100122</t>
  </si>
  <si>
    <t>Place "X" in box next to fee description to indicate which fees should be paid.</t>
  </si>
  <si>
    <t>in box:</t>
  </si>
  <si>
    <t>Tuition Cost Share</t>
  </si>
  <si>
    <t>Description</t>
  </si>
  <si>
    <t>InState Trainee Travel Non-academic Scholarship*</t>
  </si>
  <si>
    <t>Out of State Trainee Travel Non-academic Scholarship*</t>
  </si>
  <si>
    <t>Foreign Trainee Travel Non-academic Scholarship</t>
  </si>
  <si>
    <t>Health Insurance Scholarship: Training Grant or Fellowship</t>
  </si>
  <si>
    <t>Unrestricted Stipend Scholarship</t>
  </si>
  <si>
    <t>InState Trainee Travel Academic Scholarship*</t>
  </si>
  <si>
    <t>Out of State Trainee Travel Academic Scholarship*</t>
  </si>
  <si>
    <t>Book Scholarship</t>
  </si>
  <si>
    <t>Select Fees for any departmental funded cost share (GA and GI fees already known)</t>
  </si>
  <si>
    <t>*****     Student Information System     *****</t>
  </si>
  <si>
    <t xml:space="preserve">New Naming Convention and GL 550203 effective 13US </t>
  </si>
  <si>
    <t>End</t>
  </si>
  <si>
    <t>Term</t>
  </si>
  <si>
    <t>GA-15-ADM  A&amp;S - Admin</t>
  </si>
  <si>
    <t>Grad Assistant Scholarship</t>
  </si>
  <si>
    <t>-</t>
  </si>
  <si>
    <t>A&amp;S - Admin</t>
  </si>
  <si>
    <t>GA-15-ANT</t>
  </si>
  <si>
    <t>Anthropology</t>
  </si>
  <si>
    <t>GA-15-BIO</t>
  </si>
  <si>
    <t>Biology</t>
  </si>
  <si>
    <t>GA-15-CHM</t>
  </si>
  <si>
    <t>Chemistry</t>
  </si>
  <si>
    <t>GA-15-CLS</t>
  </si>
  <si>
    <t>Classics</t>
  </si>
  <si>
    <t>GA-15-COM</t>
  </si>
  <si>
    <t>Communications</t>
  </si>
  <si>
    <t>GA-15-ENG</t>
  </si>
  <si>
    <t>English</t>
  </si>
  <si>
    <t>GA-15-GEG</t>
  </si>
  <si>
    <t>Geography</t>
  </si>
  <si>
    <t>GA-15-GEL</t>
  </si>
  <si>
    <t>Geology</t>
  </si>
  <si>
    <t>GA-15-GRM</t>
  </si>
  <si>
    <t>German</t>
  </si>
  <si>
    <t>GA-15-HIS</t>
  </si>
  <si>
    <t>History</t>
  </si>
  <si>
    <t>GA-15-MTH</t>
  </si>
  <si>
    <t>Math</t>
  </si>
  <si>
    <t>GA-15-PHL</t>
  </si>
  <si>
    <t>Philosophy</t>
  </si>
  <si>
    <t>GA-15-PHY</t>
  </si>
  <si>
    <t>Physics</t>
  </si>
  <si>
    <t>GA-15-POL</t>
  </si>
  <si>
    <t>Political - Science</t>
  </si>
  <si>
    <t>GA-15-PSY</t>
  </si>
  <si>
    <t>Psychology</t>
  </si>
  <si>
    <t>GA-15-RML</t>
  </si>
  <si>
    <t>Romance Languages</t>
  </si>
  <si>
    <t>GA-15-SOC</t>
  </si>
  <si>
    <t>Sociology</t>
  </si>
  <si>
    <t>GA-15-WGS</t>
  </si>
  <si>
    <t>Wom, Gendr &amp; Sex</t>
  </si>
  <si>
    <t>GA-16-CMT</t>
  </si>
  <si>
    <t>Comp, Music, Theory</t>
  </si>
  <si>
    <t>GA-16-EMD</t>
  </si>
  <si>
    <t>E-Media</t>
  </si>
  <si>
    <t>GA-16-ENS</t>
  </si>
  <si>
    <t>Ensembles</t>
  </si>
  <si>
    <t>GA-16-KEY</t>
  </si>
  <si>
    <t>Keyboard</t>
  </si>
  <si>
    <t>GA-16-MED</t>
  </si>
  <si>
    <t>Music - Education</t>
  </si>
  <si>
    <t>GA-16-OMD</t>
  </si>
  <si>
    <t>OMDA</t>
  </si>
  <si>
    <t>GA-16-PER</t>
  </si>
  <si>
    <t>Performance</t>
  </si>
  <si>
    <t>GA-18-ADM</t>
  </si>
  <si>
    <t>CECH  Admin</t>
  </si>
  <si>
    <t>GA-18-CMJ</t>
  </si>
  <si>
    <t>Criminal  Justice</t>
  </si>
  <si>
    <t>GA-18-HMS</t>
  </si>
  <si>
    <t>Human  Services</t>
  </si>
  <si>
    <t>GA-18-TCH</t>
  </si>
  <si>
    <t>Teacher Education</t>
  </si>
  <si>
    <t>GA-20-ADS</t>
  </si>
  <si>
    <t>Advanced Structures</t>
  </si>
  <si>
    <t>GA-20-AER</t>
  </si>
  <si>
    <t>Aerospace</t>
  </si>
  <si>
    <t>GA-20-BME</t>
  </si>
  <si>
    <t>Biomedical</t>
  </si>
  <si>
    <t>GA-20-CHM</t>
  </si>
  <si>
    <t>Chemical Eng</t>
  </si>
  <si>
    <t>GA-20-CSI</t>
  </si>
  <si>
    <t>Computer Science</t>
  </si>
  <si>
    <t>GA-20-DYS</t>
  </si>
  <si>
    <t>Dynamic Systems</t>
  </si>
  <si>
    <t>GA-20-ECS</t>
  </si>
  <si>
    <t>Electrical &amp; Comp</t>
  </si>
  <si>
    <t>GA-20-ENV</t>
  </si>
  <si>
    <t>Environmental</t>
  </si>
  <si>
    <t>GA-22-ADM</t>
  </si>
  <si>
    <t>Business Admin</t>
  </si>
  <si>
    <t>GA-22-ECN</t>
  </si>
  <si>
    <t>Economics</t>
  </si>
  <si>
    <t>GA-23-ADM</t>
  </si>
  <si>
    <t>DAAP Admin</t>
  </si>
  <si>
    <t>GA-23-AID</t>
  </si>
  <si>
    <t>Arch &amp; Int Design</t>
  </si>
  <si>
    <t>GA-23-ART</t>
  </si>
  <si>
    <t>Art</t>
  </si>
  <si>
    <t>GA-23-DES</t>
  </si>
  <si>
    <t>Design</t>
  </si>
  <si>
    <t>GA-23-PLN</t>
  </si>
  <si>
    <t>Planning</t>
  </si>
  <si>
    <t>GA-25-ADM</t>
  </si>
  <si>
    <t>Pharmacy Admin</t>
  </si>
  <si>
    <t>GA-26-CAN</t>
  </si>
  <si>
    <t>Cancer &amp; Cell Biology</t>
  </si>
  <si>
    <t>GA-26-DVB</t>
  </si>
  <si>
    <t>Dev Biology</t>
  </si>
  <si>
    <t>GA-26-ENH</t>
  </si>
  <si>
    <t>Env Health</t>
  </si>
  <si>
    <t>GA-26-FLX</t>
  </si>
  <si>
    <t>Flex</t>
  </si>
  <si>
    <t>GA-26-GNC</t>
  </si>
  <si>
    <t>Genetic Counseling</t>
  </si>
  <si>
    <t>GA-26-IMM</t>
  </si>
  <si>
    <t>Immunobiology</t>
  </si>
  <si>
    <t>GA-26-MCP</t>
  </si>
  <si>
    <t>Mole &amp; Cell Phys</t>
  </si>
  <si>
    <t>GA-26-MLG</t>
  </si>
  <si>
    <t>Molecular Genetics</t>
  </si>
  <si>
    <t>GA-26-PHR</t>
  </si>
  <si>
    <t>Pharmacology</t>
  </si>
  <si>
    <t>GA-26-PST</t>
  </si>
  <si>
    <t>PSTP</t>
  </si>
  <si>
    <t>GA-26-PSY</t>
  </si>
  <si>
    <t>Psychiatry</t>
  </si>
  <si>
    <t>GA-26-PTH</t>
  </si>
  <si>
    <t>Pathology</t>
  </si>
  <si>
    <t>GA-26-RDO</t>
  </si>
  <si>
    <t>Radiation Oncology</t>
  </si>
  <si>
    <t>GA-29-ADM</t>
  </si>
  <si>
    <t>Nursing Admin</t>
  </si>
  <si>
    <t>GA-35-ADM</t>
  </si>
  <si>
    <t>CAHS Admin</t>
  </si>
  <si>
    <t>GA-35-AND</t>
  </si>
  <si>
    <t>Analytical &amp; Diag Sci</t>
  </si>
  <si>
    <t>GA-35-CSD</t>
  </si>
  <si>
    <t>Comm Science &amp; Dis</t>
  </si>
  <si>
    <t>GA-35-NTS</t>
  </si>
  <si>
    <t>Nutritional Sciences</t>
  </si>
  <si>
    <t>GA-35-REH</t>
  </si>
  <si>
    <t>Rehab Sciences</t>
  </si>
  <si>
    <t>GA-35-SWK</t>
  </si>
  <si>
    <t>Social Work</t>
  </si>
  <si>
    <t>GA-55-ADM</t>
  </si>
  <si>
    <t>Grad School Admin</t>
  </si>
  <si>
    <t>GA-55-EDA</t>
  </si>
  <si>
    <t>Editorial Asst</t>
  </si>
  <si>
    <t>GA-55-TFT</t>
  </si>
  <si>
    <t>Taft</t>
  </si>
  <si>
    <t>Select from Dropdown at Right</t>
  </si>
  <si>
    <t>Item Type</t>
  </si>
  <si>
    <t>UniverSIS Contract</t>
  </si>
  <si>
    <t>Grant (SAP number)</t>
  </si>
  <si>
    <t>GI</t>
  </si>
  <si>
    <t>GIN</t>
  </si>
  <si>
    <t>GIGTCP</t>
  </si>
  <si>
    <t>GIG</t>
  </si>
  <si>
    <t>GIGN</t>
  </si>
  <si>
    <t>GIGT</t>
  </si>
  <si>
    <t>GIGTN</t>
  </si>
  <si>
    <t>GIGC</t>
  </si>
  <si>
    <t>GIGCN</t>
  </si>
  <si>
    <t>GIGP</t>
  </si>
  <si>
    <t>GIGPN</t>
  </si>
  <si>
    <t>GIGTC</t>
  </si>
  <si>
    <t>GIGTCN</t>
  </si>
  <si>
    <t>GIGTP</t>
  </si>
  <si>
    <t>GIGTPN</t>
  </si>
  <si>
    <t>GIGCP</t>
  </si>
  <si>
    <t>GIGCPN</t>
  </si>
  <si>
    <t>GALL</t>
  </si>
  <si>
    <t>GIGTCPN</t>
  </si>
  <si>
    <t>7150300000</t>
  </si>
  <si>
    <t>A100001</t>
  </si>
  <si>
    <t>550203</t>
  </si>
  <si>
    <t>7150000000</t>
  </si>
  <si>
    <t>Item Type Descr</t>
  </si>
  <si>
    <t>DB/CR</t>
  </si>
  <si>
    <t>Academic Org</t>
  </si>
  <si>
    <t>Academic Org Description</t>
  </si>
  <si>
    <t>Charge List Priority</t>
  </si>
  <si>
    <t>GL Acct</t>
  </si>
  <si>
    <t>GL Account Descr</t>
  </si>
  <si>
    <t>Fund Descr</t>
  </si>
  <si>
    <t>Cost Ctr</t>
  </si>
  <si>
    <t>Cost Center Descr</t>
  </si>
  <si>
    <t>Func Area</t>
  </si>
  <si>
    <t>Functional Area Descr</t>
  </si>
  <si>
    <t>Ord Num</t>
  </si>
  <si>
    <t>Order Descr</t>
  </si>
  <si>
    <t>Grant Descr</t>
  </si>
  <si>
    <t>Bus Area</t>
  </si>
  <si>
    <t>Business Area Descr</t>
  </si>
  <si>
    <t>814000011001</t>
  </si>
  <si>
    <t>Federal Pell Grant (FA)</t>
  </si>
  <si>
    <t>D</t>
  </si>
  <si>
    <t>00</t>
  </si>
  <si>
    <t>FATITLE4</t>
  </si>
  <si>
    <t>550105</t>
  </si>
  <si>
    <t>Federal Scholarship</t>
  </si>
  <si>
    <t>G180000</t>
  </si>
  <si>
    <t>USED PELL MAIN</t>
  </si>
  <si>
    <t>5700107002</t>
  </si>
  <si>
    <t>Stdnt Financial Aid</t>
  </si>
  <si>
    <t>7</t>
  </si>
  <si>
    <t>Scholarship Fellowship</t>
  </si>
  <si>
    <t>1012392</t>
  </si>
  <si>
    <t>USED PELL MAIN 16-17</t>
  </si>
  <si>
    <t>U</t>
  </si>
  <si>
    <t>Uptown Campus</t>
  </si>
  <si>
    <t>814000011002</t>
  </si>
  <si>
    <t>Federal Pell Grant (SP)</t>
  </si>
  <si>
    <t>814000011003</t>
  </si>
  <si>
    <t>Federal Pell Grant (SU)</t>
  </si>
  <si>
    <t>814000011004</t>
  </si>
  <si>
    <t>Federal Pell Grant Partil 2015</t>
  </si>
  <si>
    <t>814000011005</t>
  </si>
  <si>
    <t>Federal Pell Grant R2T4 Adj 14</t>
  </si>
  <si>
    <t>814000011006</t>
  </si>
  <si>
    <t>Federal Pell Grant R2T4 Adj 15</t>
  </si>
  <si>
    <t>814000013001</t>
  </si>
  <si>
    <t>Federal SEOG (FA)</t>
  </si>
  <si>
    <t>G180003</t>
  </si>
  <si>
    <t>SEOG MAIN</t>
  </si>
  <si>
    <t>1012388</t>
  </si>
  <si>
    <t>USED SEOG MAIN 16-17</t>
  </si>
  <si>
    <t>814000013002</t>
  </si>
  <si>
    <t>Federal SEOG (SP)</t>
  </si>
  <si>
    <t>814000013003</t>
  </si>
  <si>
    <t>Federal SEOG (SU)</t>
  </si>
  <si>
    <t>814000013004</t>
  </si>
  <si>
    <t>Federal SEOG R2T4 Adj 2015</t>
  </si>
  <si>
    <t>814000018001</t>
  </si>
  <si>
    <t>Federal TEACH Grant</t>
  </si>
  <si>
    <t>G180018</t>
  </si>
  <si>
    <t>TEACH</t>
  </si>
  <si>
    <t>1011655</t>
  </si>
  <si>
    <t>USED TEACH 15-16</t>
  </si>
  <si>
    <t>814000018002</t>
  </si>
  <si>
    <t>Federal TEACH Grant 2015</t>
  </si>
  <si>
    <t>814000018003</t>
  </si>
  <si>
    <t>Federal TEACH Grnt R2T4 Adj 14</t>
  </si>
  <si>
    <t>814000018004</t>
  </si>
  <si>
    <t>Federal TEACH Grnt R2T4 Adj 15</t>
  </si>
  <si>
    <t>814000018005</t>
  </si>
  <si>
    <t>Federal TEACH Grant Partial 14</t>
  </si>
  <si>
    <t>814000018006</t>
  </si>
  <si>
    <t>Federal TEACH Grant Partial 15</t>
  </si>
  <si>
    <t>840800040001</t>
  </si>
  <si>
    <t>USED P217A120085/McNair Stpnd</t>
  </si>
  <si>
    <t>FAALL</t>
  </si>
  <si>
    <t>550500</t>
  </si>
  <si>
    <t>Fellowship Awards</t>
  </si>
  <si>
    <t>G100100</t>
  </si>
  <si>
    <t>US ED LTR OF CRE(MN)</t>
  </si>
  <si>
    <t>5700103006</t>
  </si>
  <si>
    <t>McNair</t>
  </si>
  <si>
    <t>1010036</t>
  </si>
  <si>
    <t>USED P217A120085-15A</t>
  </si>
  <si>
    <t>840800040014</t>
  </si>
  <si>
    <t>Ohio GEAR UP Main 15-16 Grant</t>
  </si>
  <si>
    <t>FAINGCIT</t>
  </si>
  <si>
    <t>550100</t>
  </si>
  <si>
    <t>Scholarships</t>
  </si>
  <si>
    <t>G180021</t>
  </si>
  <si>
    <t>Ohio GEAR UP Main Ca</t>
  </si>
  <si>
    <t>1012178</t>
  </si>
  <si>
    <t>OH GEARUP-15/16-MAI</t>
  </si>
  <si>
    <t>840800040015</t>
  </si>
  <si>
    <t>COF 08-02 2015-17 Scholarship</t>
  </si>
  <si>
    <t>G200400</t>
  </si>
  <si>
    <t>COFSP DPOI 2015-17</t>
  </si>
  <si>
    <t>1012379</t>
  </si>
  <si>
    <t>840800040016</t>
  </si>
  <si>
    <t>COF 08-23 2015-17 Scholarship</t>
  </si>
  <si>
    <t>840800040017</t>
  </si>
  <si>
    <t>COF 09-06 2015-17 Scholarship</t>
  </si>
  <si>
    <t>850015041011</t>
  </si>
  <si>
    <t>Univ Grad Sch Cost Share A&amp;S</t>
  </si>
  <si>
    <t>15</t>
  </si>
  <si>
    <t>Arts &amp; Sciences, McMicken</t>
  </si>
  <si>
    <t>550200</t>
  </si>
  <si>
    <t>Scholarship UGS</t>
  </si>
  <si>
    <t>Uptown-General Funds</t>
  </si>
  <si>
    <t>7150390600</t>
  </si>
  <si>
    <t>Grad Misc Exp</t>
  </si>
  <si>
    <t>1008904</t>
  </si>
  <si>
    <t>NSF IOS-1050754</t>
  </si>
  <si>
    <t>850015041012</t>
  </si>
  <si>
    <t>Grad Assist Sch Cost Share</t>
  </si>
  <si>
    <t>FAINGNC</t>
  </si>
  <si>
    <t>Scholarshp GA</t>
  </si>
  <si>
    <t>850015041064</t>
  </si>
  <si>
    <t>OSU Sub OWDA GA CostShare</t>
  </si>
  <si>
    <t>Biological Sciences</t>
  </si>
  <si>
    <t>1010933</t>
  </si>
  <si>
    <t>OSUF SUB OWDA #6300</t>
  </si>
  <si>
    <t>850015041065</t>
  </si>
  <si>
    <t>GA Sch 1012431 Cost Share</t>
  </si>
  <si>
    <t>Arts &amp; Sciences Admi</t>
  </si>
  <si>
    <t>1012431</t>
  </si>
  <si>
    <t>ODHE/CCP/PATHWAY TWO</t>
  </si>
  <si>
    <t>850015044035</t>
  </si>
  <si>
    <t>F100631 NSF DMS1412170 OSTrvCS</t>
  </si>
  <si>
    <t>553006</t>
  </si>
  <si>
    <t>Out Grant Travel</t>
  </si>
  <si>
    <t>F100631</t>
  </si>
  <si>
    <t>Math Sciences Discr</t>
  </si>
  <si>
    <t>7151500000</t>
  </si>
  <si>
    <t>Mathematical Science</t>
  </si>
  <si>
    <t>1010889</t>
  </si>
  <si>
    <t>NSF DMS-1412170</t>
  </si>
  <si>
    <t>850015048001</t>
  </si>
  <si>
    <t>NSF DMS1412170 ORAM Trvl-OASch</t>
  </si>
  <si>
    <t>G100115</t>
  </si>
  <si>
    <t>NSF LETTER OF CREDIT</t>
  </si>
  <si>
    <t>850015048002</t>
  </si>
  <si>
    <t>NSF SMA-1263142 StipSch</t>
  </si>
  <si>
    <t>7152000000</t>
  </si>
  <si>
    <t>1010322</t>
  </si>
  <si>
    <t>NSF SMA-1263142</t>
  </si>
  <si>
    <t>850015048003</t>
  </si>
  <si>
    <t>NASA Fellowship Stipend Sch</t>
  </si>
  <si>
    <t>G100108</t>
  </si>
  <si>
    <t>NASA-AMES LETTER OF</t>
  </si>
  <si>
    <t>7150500000</t>
  </si>
  <si>
    <t>1010789</t>
  </si>
  <si>
    <t>NASA NNX13AR77H FELL</t>
  </si>
  <si>
    <t>850015048004</t>
  </si>
  <si>
    <t>NSA H98230-16-1-0194 TuitSch</t>
  </si>
  <si>
    <t>G102235</t>
  </si>
  <si>
    <t>NSA 98230-16-1-0194</t>
  </si>
  <si>
    <t>7152100000</t>
  </si>
  <si>
    <t>Romance Lang &amp; Lit</t>
  </si>
  <si>
    <t>1012578</t>
  </si>
  <si>
    <t>NSA H98230-16-1-0194</t>
  </si>
  <si>
    <t>850015048005</t>
  </si>
  <si>
    <t>NSF CHE-1057481 Stipend Spon</t>
  </si>
  <si>
    <t>1009254</t>
  </si>
  <si>
    <t>NSF CHE-1057481</t>
  </si>
  <si>
    <t>850015048006</t>
  </si>
  <si>
    <t>NSF PHY-1505719 StipSch</t>
  </si>
  <si>
    <t>7151809000</t>
  </si>
  <si>
    <t>Particle Physics Exp</t>
  </si>
  <si>
    <t>1011847</t>
  </si>
  <si>
    <t>NSF PHY-1505719</t>
  </si>
  <si>
    <t>850015048007</t>
  </si>
  <si>
    <t>P&amp;G - Fu Internship ISFBSch</t>
  </si>
  <si>
    <t>523010</t>
  </si>
  <si>
    <t>Tuition Fr Benefits</t>
  </si>
  <si>
    <t>G401570</t>
  </si>
  <si>
    <t>P&amp;G Kang - Students</t>
  </si>
  <si>
    <t>1</t>
  </si>
  <si>
    <t>Research</t>
  </si>
  <si>
    <t>1012638</t>
  </si>
  <si>
    <t>P&amp;G FU/KANG INTERNSH</t>
  </si>
  <si>
    <t>850015048008</t>
  </si>
  <si>
    <t>P&amp;G - Li Internship ISFBSch</t>
  </si>
  <si>
    <t>1012639</t>
  </si>
  <si>
    <t>P&amp;G LI/KANG INTERNSH</t>
  </si>
  <si>
    <t>850015048009</t>
  </si>
  <si>
    <t>NSF CHE-1152853 Stipend Spon</t>
  </si>
  <si>
    <t>1010055</t>
  </si>
  <si>
    <t>NSF CHE-1152853</t>
  </si>
  <si>
    <t>850015048010</t>
  </si>
  <si>
    <t>P&amp;G - Shi Internship ISFBSch</t>
  </si>
  <si>
    <t>1012640</t>
  </si>
  <si>
    <t>P&amp;G SHI/KANG INTERNS</t>
  </si>
  <si>
    <t>850015048016</t>
  </si>
  <si>
    <t>NSF PHY-1205805 Stipend Spon</t>
  </si>
  <si>
    <t>1009804</t>
  </si>
  <si>
    <t>NSF PHY-1205805</t>
  </si>
  <si>
    <t>850015048021</t>
  </si>
  <si>
    <t>DARPA D12AP00005 InSt Grt Trv</t>
  </si>
  <si>
    <t>553005</t>
  </si>
  <si>
    <t>In State Grnt Travel</t>
  </si>
  <si>
    <t>G101570</t>
  </si>
  <si>
    <t>Dept Interior/DARPA</t>
  </si>
  <si>
    <t>1009492</t>
  </si>
  <si>
    <t>DEPTOFINTERIOR/DARPA</t>
  </si>
  <si>
    <t>850015048022</t>
  </si>
  <si>
    <t>DARPA D12AP00005 OtSt GrtTrv</t>
  </si>
  <si>
    <t>850015048036</t>
  </si>
  <si>
    <t>Simons Fdn Out St Grnt Trv</t>
  </si>
  <si>
    <t>G401128</t>
  </si>
  <si>
    <t>Simons Fdn # 245660</t>
  </si>
  <si>
    <t>1009875</t>
  </si>
  <si>
    <t>SIMONS FDN 245660</t>
  </si>
  <si>
    <t>850015048038</t>
  </si>
  <si>
    <t>NASA NNX13AR77H Tuit Sponsor</t>
  </si>
  <si>
    <t>FAINGNCI</t>
  </si>
  <si>
    <t>850015048041</t>
  </si>
  <si>
    <t>NSF CHE-1266105 Tuit Sponsor</t>
  </si>
  <si>
    <t>1010687</t>
  </si>
  <si>
    <t>NSF CHE-1266105</t>
  </si>
  <si>
    <t>850015048042</t>
  </si>
  <si>
    <t>NSF MCB-1412183 In-St FB Sch</t>
  </si>
  <si>
    <t>1011305</t>
  </si>
  <si>
    <t>NSF MCB-1412183</t>
  </si>
  <si>
    <t>850015048043</t>
  </si>
  <si>
    <t>NIH1R21CA185370-01Merino TutSp</t>
  </si>
  <si>
    <t>DHHS-2316P LOC</t>
  </si>
  <si>
    <t>1010967</t>
  </si>
  <si>
    <t>1 R21 CA185370-01-02</t>
  </si>
  <si>
    <t>850015048045</t>
  </si>
  <si>
    <t>NSF CHE-1057481 Tuit Scholar</t>
  </si>
  <si>
    <t>850015048046</t>
  </si>
  <si>
    <t>BattellePNNL227796DOEInStFBSch</t>
  </si>
  <si>
    <t>G101911</t>
  </si>
  <si>
    <t>PNNL No. 227796/DOE</t>
  </si>
  <si>
    <t>1011065</t>
  </si>
  <si>
    <t>PNNL NO. 227796/DOE</t>
  </si>
  <si>
    <t>850015048052</t>
  </si>
  <si>
    <t>UNMNSFEAR1226611WardChileTutSp</t>
  </si>
  <si>
    <t>G101726</t>
  </si>
  <si>
    <t>UNM/NSF â1226611</t>
  </si>
  <si>
    <t>7151100000</t>
  </si>
  <si>
    <t>1010253</t>
  </si>
  <si>
    <t>UNM SUB NSF-1226611</t>
  </si>
  <si>
    <t>850015048053</t>
  </si>
  <si>
    <t>ACS PRF 51787-DN12 SPONSORSHP</t>
  </si>
  <si>
    <t>G400711</t>
  </si>
  <si>
    <t>Amern Chem PRF 48016</t>
  </si>
  <si>
    <t>1009366</t>
  </si>
  <si>
    <t>ACS PRF 51787-DNI2</t>
  </si>
  <si>
    <t>850015048054</t>
  </si>
  <si>
    <t>NSFOCI-1434960OCEAKMrgn InStFB</t>
  </si>
  <si>
    <t>1011371</t>
  </si>
  <si>
    <t>NSF OCI-1434960</t>
  </si>
  <si>
    <t>850015048055</t>
  </si>
  <si>
    <t>NSFEAR1419790FltSlbSubdcInStFB</t>
  </si>
  <si>
    <t>1011372</t>
  </si>
  <si>
    <t>NSF EAR-1419790</t>
  </si>
  <si>
    <t>850015048063</t>
  </si>
  <si>
    <t>NSF PHY-1414736 SCHOLARSHIP</t>
  </si>
  <si>
    <t>1011179</t>
  </si>
  <si>
    <t>NSF PHY-1414736</t>
  </si>
  <si>
    <t>850015048069</t>
  </si>
  <si>
    <t>NSF BCS-1519015 Trvl-OASch</t>
  </si>
  <si>
    <t>7151000000</t>
  </si>
  <si>
    <t>1011727</t>
  </si>
  <si>
    <t>NSF BCS-1519015</t>
  </si>
  <si>
    <t>850015048070</t>
  </si>
  <si>
    <t>R01 DE025033 ISFBSch</t>
  </si>
  <si>
    <t>1011828</t>
  </si>
  <si>
    <t>5 R01 DE025033-01,02</t>
  </si>
  <si>
    <t>850015048071</t>
  </si>
  <si>
    <t>NSF IOS-1050754 StipSch</t>
  </si>
  <si>
    <t>850015048072</t>
  </si>
  <si>
    <t>NSF ACI-1450319 PSC StipSch</t>
  </si>
  <si>
    <t>1011870</t>
  </si>
  <si>
    <t>NSF ACI-1450319</t>
  </si>
  <si>
    <t>850015048073</t>
  </si>
  <si>
    <t>NSF ACI-1450319 PSC Trvl-IASch</t>
  </si>
  <si>
    <t>850015048074</t>
  </si>
  <si>
    <t>NSF ACI-1450319 PSC Trvl-OASch</t>
  </si>
  <si>
    <t>850015048075</t>
  </si>
  <si>
    <t>NSF CHE-1507357 ISFBSch</t>
  </si>
  <si>
    <t>1011896</t>
  </si>
  <si>
    <t>NSF CHE-1507357</t>
  </si>
  <si>
    <t>850015048076</t>
  </si>
  <si>
    <t>NASA NNZ15AJ47G ISFBSch</t>
  </si>
  <si>
    <t>G100107</t>
  </si>
  <si>
    <t>NASA-GODDARD LETTER</t>
  </si>
  <si>
    <t>1011921</t>
  </si>
  <si>
    <t>NASA NNX15AJ47G</t>
  </si>
  <si>
    <t>850015048077</t>
  </si>
  <si>
    <t>NSF DMS-1512936 Trvl-IASch</t>
  </si>
  <si>
    <t>1011918</t>
  </si>
  <si>
    <t>NSF DMS-1512936</t>
  </si>
  <si>
    <t>850015048078</t>
  </si>
  <si>
    <t>NSF DMS-1512936 Trvl-OASch</t>
  </si>
  <si>
    <t>850015048079</t>
  </si>
  <si>
    <t>CAPMIS Evaluation ISFBSch</t>
  </si>
  <si>
    <t>G200386</t>
  </si>
  <si>
    <t>ODJFS - Howe / state</t>
  </si>
  <si>
    <t>1011920</t>
  </si>
  <si>
    <t>ODJFS CAPMIS HOWE</t>
  </si>
  <si>
    <t>850015048080</t>
  </si>
  <si>
    <t>Simons 201615ZHANG InStTrnTrvl</t>
  </si>
  <si>
    <t>G401025</t>
  </si>
  <si>
    <t>Simons Fdn 201615</t>
  </si>
  <si>
    <t>1009000</t>
  </si>
  <si>
    <t>SIMONS FDN 201615</t>
  </si>
  <si>
    <t>850015048081</t>
  </si>
  <si>
    <t>Simons 201615ZHANG OtStTrnTrvl</t>
  </si>
  <si>
    <t>850015048082</t>
  </si>
  <si>
    <t>Simons Fndtn 317925 Trvl-IASch</t>
  </si>
  <si>
    <t>G401350</t>
  </si>
  <si>
    <t>Simons Fdn 317925</t>
  </si>
  <si>
    <t>1011137</t>
  </si>
  <si>
    <t>SIMONS FDN #317925</t>
  </si>
  <si>
    <t>850015048083</t>
  </si>
  <si>
    <t>Simons Fndtn 317925 Trvl-OASch</t>
  </si>
  <si>
    <t>850015048084</t>
  </si>
  <si>
    <t>Simons Fndtn 317928 Trvl-IASch</t>
  </si>
  <si>
    <t>1011138</t>
  </si>
  <si>
    <t>SIMONS FDN #317298</t>
  </si>
  <si>
    <t>850015048085</t>
  </si>
  <si>
    <t>Simons Fndtn 317928 Trvl-OASch</t>
  </si>
  <si>
    <t>850015048086</t>
  </si>
  <si>
    <t>DE-SC0011784 Task C StipSch</t>
  </si>
  <si>
    <t>G100125</t>
  </si>
  <si>
    <t>DEPARTMENT OF ENERGY</t>
  </si>
  <si>
    <t>7151800000</t>
  </si>
  <si>
    <t>Physics Department</t>
  </si>
  <si>
    <t>1011068</t>
  </si>
  <si>
    <t>DE-SC0011784 C</t>
  </si>
  <si>
    <t>850015048087</t>
  </si>
  <si>
    <t>P&amp;G Kang Stat Analysis ISFBSch</t>
  </si>
  <si>
    <t>G401473</t>
  </si>
  <si>
    <t>P&amp;G - Stat Analysis</t>
  </si>
  <si>
    <t>1011961</t>
  </si>
  <si>
    <t>P&amp;G STATISTICAL ANA</t>
  </si>
  <si>
    <t>850015048088</t>
  </si>
  <si>
    <t>NSF MSB-1516918 NonPSC ISFBSch</t>
  </si>
  <si>
    <t>1011977</t>
  </si>
  <si>
    <t>NSF MSB-1516918</t>
  </si>
  <si>
    <t>850015048089</t>
  </si>
  <si>
    <t>850015048090</t>
  </si>
  <si>
    <t>850015048093</t>
  </si>
  <si>
    <t>DE-SC0011784 Task A StipSch</t>
  </si>
  <si>
    <t>1011066</t>
  </si>
  <si>
    <t>DE-SC0011784 A</t>
  </si>
  <si>
    <t>850015048094</t>
  </si>
  <si>
    <t>NSF DMR-1507844 ISFBSch</t>
  </si>
  <si>
    <t>1012064</t>
  </si>
  <si>
    <t>NSF DMR-1507844</t>
  </si>
  <si>
    <t>850015048095</t>
  </si>
  <si>
    <t>1 F31MH108331-01 TuitSch</t>
  </si>
  <si>
    <t>1012124</t>
  </si>
  <si>
    <t>1 F31MH108331-01</t>
  </si>
  <si>
    <t>850015048096</t>
  </si>
  <si>
    <t>DOJ 213-DN-BX-K011 ISFBSch</t>
  </si>
  <si>
    <t>G101910</t>
  </si>
  <si>
    <t>DOJ 2013-DN-BX-K011</t>
  </si>
  <si>
    <t>7150200000</t>
  </si>
  <si>
    <t>1011064</t>
  </si>
  <si>
    <t>850015048097</t>
  </si>
  <si>
    <t>ARMY W911NF-15-1-0392 ISFBSch</t>
  </si>
  <si>
    <t>G102110</t>
  </si>
  <si>
    <t>ARMY W911NF-15-10392</t>
  </si>
  <si>
    <t>1012004</t>
  </si>
  <si>
    <t>850015048098</t>
  </si>
  <si>
    <t>ACS PRF #54917-ND8 ISFBSch</t>
  </si>
  <si>
    <t>FAIGCTI</t>
  </si>
  <si>
    <t>G401411</t>
  </si>
  <si>
    <t>ACS #54917 â ND8</t>
  </si>
  <si>
    <t>1011561</t>
  </si>
  <si>
    <t>ACS PRF #54917-ND8</t>
  </si>
  <si>
    <t>850015048099</t>
  </si>
  <si>
    <t>1 F31MH108331-01 StipSch</t>
  </si>
  <si>
    <t>850015048100</t>
  </si>
  <si>
    <t>NSF DMS-1500454 Trvl-IASch</t>
  </si>
  <si>
    <t>1011567</t>
  </si>
  <si>
    <t>NSF DMS-1500454</t>
  </si>
  <si>
    <t>850015048101</t>
  </si>
  <si>
    <t>NSF DMS-1500454 Trvl-OASch</t>
  </si>
  <si>
    <t>850015048102</t>
  </si>
  <si>
    <t>ONR Mast Portion ISFBSch</t>
  </si>
  <si>
    <t>G102136</t>
  </si>
  <si>
    <t>ONR N00014-15-1-2473</t>
  </si>
  <si>
    <t>1012215</t>
  </si>
  <si>
    <t>850015048103</t>
  </si>
  <si>
    <t>NSF DMS-1500440 Trvl-IASch</t>
  </si>
  <si>
    <t>1011748</t>
  </si>
  <si>
    <t>NSF DMS-1500440</t>
  </si>
  <si>
    <t>850015048104</t>
  </si>
  <si>
    <t>NSF DMS-1500440 Trvl-OASch</t>
  </si>
  <si>
    <t>850015048105</t>
  </si>
  <si>
    <t>BW Wagenaar#1007977.01 ISFBSch</t>
  </si>
  <si>
    <t>FAINGNCL</t>
  </si>
  <si>
    <t>G401315</t>
  </si>
  <si>
    <t>Burroughs W:Wagenaar</t>
  </si>
  <si>
    <t>1010985</t>
  </si>
  <si>
    <t>BURROUGHS WELLCOME</t>
  </si>
  <si>
    <t>850015048106</t>
  </si>
  <si>
    <t>MH108331-01 Romero Trvl-IASch</t>
  </si>
  <si>
    <t>850015048107</t>
  </si>
  <si>
    <t>MH108331-01 Romero Trvl-OASch</t>
  </si>
  <si>
    <t>850015048108</t>
  </si>
  <si>
    <t>ODHE/CCP/Pathway 2 TuitSch</t>
  </si>
  <si>
    <t>G200398</t>
  </si>
  <si>
    <t>ODHE/CCP/Pathway Two</t>
  </si>
  <si>
    <t>7150009000</t>
  </si>
  <si>
    <t>A&amp;S-Student Affairs</t>
  </si>
  <si>
    <t>850015048109</t>
  </si>
  <si>
    <t>ODHE/CCP/Pathway 2 StipSch</t>
  </si>
  <si>
    <t>850015048110</t>
  </si>
  <si>
    <t>ODHE/CCP/Pathway 2 Trvl-IASch</t>
  </si>
  <si>
    <t>850015048111</t>
  </si>
  <si>
    <t>P&amp;G-Bennett Intership ISFBSch</t>
  </si>
  <si>
    <t>G401422</t>
  </si>
  <si>
    <t>P&amp;GâBennett #009577</t>
  </si>
  <si>
    <t>1012409</t>
  </si>
  <si>
    <t>P &amp; G -BENNETT 2016</t>
  </si>
  <si>
    <t>850015048112</t>
  </si>
  <si>
    <t>P&amp;G Young Internship ISFBSch</t>
  </si>
  <si>
    <t>G401538</t>
  </si>
  <si>
    <t>P&amp;G students/Kang'16</t>
  </si>
  <si>
    <t>1012410</t>
  </si>
  <si>
    <t>P &amp; G -YOUNG 2016</t>
  </si>
  <si>
    <t>850015048113</t>
  </si>
  <si>
    <t>P&amp;G - MA Internship ISFBSch</t>
  </si>
  <si>
    <t>1012411</t>
  </si>
  <si>
    <t>P&amp;G -PULONG MA 2016</t>
  </si>
  <si>
    <t>850018041015</t>
  </si>
  <si>
    <t>Univ Grad Sch Cost Share TE</t>
  </si>
  <si>
    <t>18</t>
  </si>
  <si>
    <t>Educ, Crim Just, &amp; Hum Srvcs</t>
  </si>
  <si>
    <t>7186000000</t>
  </si>
  <si>
    <t>TE-CECH</t>
  </si>
  <si>
    <t>1008469</t>
  </si>
  <si>
    <t>COFSP/WWF/OBR/AID</t>
  </si>
  <si>
    <t>850018041027</t>
  </si>
  <si>
    <t>DUE-1557387 Noyce ISFBSch-CS</t>
  </si>
  <si>
    <t>0</t>
  </si>
  <si>
    <t>Instruction</t>
  </si>
  <si>
    <t>1012451</t>
  </si>
  <si>
    <t>NSF DUE-1557387</t>
  </si>
  <si>
    <t>850018042011</t>
  </si>
  <si>
    <t>OSU/USED 010131 TuitSch CS</t>
  </si>
  <si>
    <t>D101064</t>
  </si>
  <si>
    <t>TAP Program</t>
  </si>
  <si>
    <t>1012375</t>
  </si>
  <si>
    <t>OSU/USED P407A150080</t>
  </si>
  <si>
    <t>850018048001</t>
  </si>
  <si>
    <t>OBR15-13/USED G7-12 TuitSch</t>
  </si>
  <si>
    <t>G101737</t>
  </si>
  <si>
    <t>OBR (5-12)/USED</t>
  </si>
  <si>
    <t>1012469</t>
  </si>
  <si>
    <t>OBR15-13/USED G7-12</t>
  </si>
  <si>
    <t>850018048002</t>
  </si>
  <si>
    <t>OBR15-13/USED G7-12 StipSch</t>
  </si>
  <si>
    <t>850018048003</t>
  </si>
  <si>
    <t>OBR15-12 K-6 sub USED TuitSch</t>
  </si>
  <si>
    <t>G101736</t>
  </si>
  <si>
    <t>OBR (K-5)/USED</t>
  </si>
  <si>
    <t>1012508</t>
  </si>
  <si>
    <t>OBR15-12SUB USED K-6</t>
  </si>
  <si>
    <t>850018048004</t>
  </si>
  <si>
    <t>CSP905514-ODE EDU041 ISFBSch</t>
  </si>
  <si>
    <t>FAITNRS</t>
  </si>
  <si>
    <t>G200356</t>
  </si>
  <si>
    <t>OH Dpt Adm/ODC</t>
  </si>
  <si>
    <t>7185000000</t>
  </si>
  <si>
    <t>HS-CECH</t>
  </si>
  <si>
    <t>1010944</t>
  </si>
  <si>
    <t>CSP905514-ODE EDU041</t>
  </si>
  <si>
    <t>850018048005</t>
  </si>
  <si>
    <t>USED P047A080557 Tuition</t>
  </si>
  <si>
    <t>7180000000</t>
  </si>
  <si>
    <t>DA-CECH</t>
  </si>
  <si>
    <t>1009712</t>
  </si>
  <si>
    <t>USED P047A120060</t>
  </si>
  <si>
    <t>850018048006</t>
  </si>
  <si>
    <t>USED P047A080557 Stipend</t>
  </si>
  <si>
    <t>850018048007</t>
  </si>
  <si>
    <t>NSF Noyce Phase 2 Tuition Spon</t>
  </si>
  <si>
    <t>1008297</t>
  </si>
  <si>
    <t>NSF DUE 1035323 P/S</t>
  </si>
  <si>
    <t>850018048008</t>
  </si>
  <si>
    <t>NSF Noyce Phase 2 Stipend Spon</t>
  </si>
  <si>
    <t>850018048010</t>
  </si>
  <si>
    <t>COFSP/WWF/OBR/AID Tuition Sch</t>
  </si>
  <si>
    <t>G200297</t>
  </si>
  <si>
    <t>COFSP/WWF/OBR</t>
  </si>
  <si>
    <t>850018048011</t>
  </si>
  <si>
    <t>COFSP/WWF/OBR/AID Stipend Sch</t>
  </si>
  <si>
    <t>850018048015</t>
  </si>
  <si>
    <t>NSF1437679 Kelcey InSt FB Schl</t>
  </si>
  <si>
    <t>1011704</t>
  </si>
  <si>
    <t>OBR14-12 SUB USEDK-6</t>
  </si>
  <si>
    <t>850018048018</t>
  </si>
  <si>
    <t>Mahoning SubODE 2015 InStTutFB</t>
  </si>
  <si>
    <t>1011705</t>
  </si>
  <si>
    <t>OBR14-11 G7-12 USED</t>
  </si>
  <si>
    <t>850018048023</t>
  </si>
  <si>
    <t>NSF DUE1431908 InSt FB Tut Sch</t>
  </si>
  <si>
    <t>1011442</t>
  </si>
  <si>
    <t>NSF DUE-1431908</t>
  </si>
  <si>
    <t>850018048025</t>
  </si>
  <si>
    <t>Dayton Public ODE USED TuitSch</t>
  </si>
  <si>
    <t>G102085</t>
  </si>
  <si>
    <t>Dayton Schools/USED</t>
  </si>
  <si>
    <t>1011911</t>
  </si>
  <si>
    <t>DPS9570-002 SUB USED</t>
  </si>
  <si>
    <t>850018048026</t>
  </si>
  <si>
    <t>iTEST - NSFTuition Scholarship</t>
  </si>
  <si>
    <t>7187000000</t>
  </si>
  <si>
    <t>CECH-Information Tec</t>
  </si>
  <si>
    <t>1011378</t>
  </si>
  <si>
    <t>NSF DRL-1433769</t>
  </si>
  <si>
    <t>850018048027</t>
  </si>
  <si>
    <t>OBR14-12 K-6 sub USED StipSch</t>
  </si>
  <si>
    <t>850018048028</t>
  </si>
  <si>
    <t>OBR14-11 G7-12 subUSED TuitSch</t>
  </si>
  <si>
    <t>850018048030</t>
  </si>
  <si>
    <t>USED P042A150592-1 TuitSch</t>
  </si>
  <si>
    <t>1012172</t>
  </si>
  <si>
    <t>USED P042A150592-1</t>
  </si>
  <si>
    <t>850018048031</t>
  </si>
  <si>
    <t>JMU S15-235-01 sub NSF StipSch</t>
  </si>
  <si>
    <t>G102142</t>
  </si>
  <si>
    <t>JMU sub NSF1540652</t>
  </si>
  <si>
    <t>1012195</t>
  </si>
  <si>
    <t>JMU SUB NSF1540652</t>
  </si>
  <si>
    <t>850018048032</t>
  </si>
  <si>
    <t>USED H325D140107 TuitSch</t>
  </si>
  <si>
    <t>1012211</t>
  </si>
  <si>
    <t>USED H325D140107-13</t>
  </si>
  <si>
    <t>850018048033</t>
  </si>
  <si>
    <t>USED H325D140107 StipSch</t>
  </si>
  <si>
    <t>850018048034</t>
  </si>
  <si>
    <t>USED H325D140107 Trvl-IASch</t>
  </si>
  <si>
    <t>850018048035</t>
  </si>
  <si>
    <t>USED H325D140107 Trvl-OASch</t>
  </si>
  <si>
    <t>850018048037</t>
  </si>
  <si>
    <t>NSF DUE-1557387 Noyce TuitSch</t>
  </si>
  <si>
    <t>1012452</t>
  </si>
  <si>
    <t>850018048038</t>
  </si>
  <si>
    <t>NSF DUE-1557387 Noyce StipSch</t>
  </si>
  <si>
    <t>850018048039</t>
  </si>
  <si>
    <t>DUE-1557387 Noyce Trvl-IASch</t>
  </si>
  <si>
    <t>850018048040</t>
  </si>
  <si>
    <t>DUE-1557387 Noyce Trvl-OASch</t>
  </si>
  <si>
    <t>850018048041</t>
  </si>
  <si>
    <t>Mahoning County 2016 TuitSch</t>
  </si>
  <si>
    <t>FAINSTRC</t>
  </si>
  <si>
    <t>G200273</t>
  </si>
  <si>
    <t>Mahoning Cty/ODE</t>
  </si>
  <si>
    <t>1012121</t>
  </si>
  <si>
    <t>MAHONING SUB ODE2016</t>
  </si>
  <si>
    <t>850020041001</t>
  </si>
  <si>
    <t>GA-ODSA/OCDO D-15-15 CostShare</t>
  </si>
  <si>
    <t>20</t>
  </si>
  <si>
    <t>Engineering &amp; Applied Science</t>
  </si>
  <si>
    <t>6200301000</t>
  </si>
  <si>
    <t>BCEE Chemical Engr</t>
  </si>
  <si>
    <t>1012614</t>
  </si>
  <si>
    <t>ODSA/OCDO D-15-15</t>
  </si>
  <si>
    <t>850020041009</t>
  </si>
  <si>
    <t>NCAT/SUB NSF EEC-0812348 CstSh</t>
  </si>
  <si>
    <t>1006681</t>
  </si>
  <si>
    <t>SUB/EEC0812348 PRO 2</t>
  </si>
  <si>
    <t>850020041010</t>
  </si>
  <si>
    <t>850020041024</t>
  </si>
  <si>
    <t>6200304000</t>
  </si>
  <si>
    <t>BCEE Biomed Engr</t>
  </si>
  <si>
    <t>1010803</t>
  </si>
  <si>
    <t>U MO/00042083-02/DOE</t>
  </si>
  <si>
    <t>850020041045</t>
  </si>
  <si>
    <t>GAS-OU/ODSA OCDO 14-11 CstSh</t>
  </si>
  <si>
    <t>1011369</t>
  </si>
  <si>
    <t>OU/ODSA/OCDO 14-11</t>
  </si>
  <si>
    <t>850020041046</t>
  </si>
  <si>
    <t>GAS-ODSA/OCDO D-14-21 Cst Shr</t>
  </si>
  <si>
    <t>1011370</t>
  </si>
  <si>
    <t>ODSA/OCDO D-14-21</t>
  </si>
  <si>
    <t>850020041047</t>
  </si>
  <si>
    <t>GAS-OU/ODSA/OCDO 14-12 CstSh</t>
  </si>
  <si>
    <t>1011381</t>
  </si>
  <si>
    <t>OU/ODSA/OCDO 14-12</t>
  </si>
  <si>
    <t>850020041048</t>
  </si>
  <si>
    <t>GAS Cst Shr-SNWA WERF-Mcavoy</t>
  </si>
  <si>
    <t>6200303000</t>
  </si>
  <si>
    <t>BCEE Envr Engr&amp;Sci</t>
  </si>
  <si>
    <t>1011330</t>
  </si>
  <si>
    <t>SNWA/WERF</t>
  </si>
  <si>
    <t>850020041049</t>
  </si>
  <si>
    <t>Grad Asst Schlrshp Cost Share</t>
  </si>
  <si>
    <t>6200201000</t>
  </si>
  <si>
    <t>AEEM Aerospace Engr</t>
  </si>
  <si>
    <t>1011865</t>
  </si>
  <si>
    <t>DAGSI RQ21-UC-15-3</t>
  </si>
  <si>
    <t>850020041050</t>
  </si>
  <si>
    <t>GA CstShrSch DAGSI RQ3-UC-15-5</t>
  </si>
  <si>
    <t>1011894</t>
  </si>
  <si>
    <t>DAGSI RQ3-UC-15-5</t>
  </si>
  <si>
    <t>850020041051</t>
  </si>
  <si>
    <t>GA CstShSch DAGSI RX23-UC-15-3</t>
  </si>
  <si>
    <t>6200501000</t>
  </si>
  <si>
    <t>EECS - ECE</t>
  </si>
  <si>
    <t>1011895</t>
  </si>
  <si>
    <t>DAGSI RX23-UC-15-3</t>
  </si>
  <si>
    <t>850020041053</t>
  </si>
  <si>
    <t>GA Sch-OU/ODSA/OCDO R-15-17 CS</t>
  </si>
  <si>
    <t>1012091</t>
  </si>
  <si>
    <t>OU/ODSA/OCDO R-15-17</t>
  </si>
  <si>
    <t>850020041055</t>
  </si>
  <si>
    <t>GA ASU/DOE DE-FE0026435 CSTuit</t>
  </si>
  <si>
    <t>1012287</t>
  </si>
  <si>
    <t>ASU / DOE FE0026435</t>
  </si>
  <si>
    <t>850020042075</t>
  </si>
  <si>
    <t>D700017 Cost Share 1012176</t>
  </si>
  <si>
    <t>D700017</t>
  </si>
  <si>
    <t>Aerospace Engineerin</t>
  </si>
  <si>
    <t>1012176</t>
  </si>
  <si>
    <t>OSGC FY15-16 SCHOLAR</t>
  </si>
  <si>
    <t>850020043150</t>
  </si>
  <si>
    <t>E100463 Cost Share 1012176</t>
  </si>
  <si>
    <t>E100463</t>
  </si>
  <si>
    <t>Wilder Stephen H A</t>
  </si>
  <si>
    <t>L01000</t>
  </si>
  <si>
    <t>OSGC Program - Aero</t>
  </si>
  <si>
    <t>850020043151</t>
  </si>
  <si>
    <t>E100696 Cost Share 1012176</t>
  </si>
  <si>
    <t>E100696</t>
  </si>
  <si>
    <t>Carsey E. - Edu Dev</t>
  </si>
  <si>
    <t>850020048001</t>
  </si>
  <si>
    <t>NSF CBET-1552456 ISFBSch</t>
  </si>
  <si>
    <t>1012480</t>
  </si>
  <si>
    <t>NSF CBET-1552456</t>
  </si>
  <si>
    <t>850020048002</t>
  </si>
  <si>
    <t>NSF CMMI-1563002 ISFBSch</t>
  </si>
  <si>
    <t>6200600000</t>
  </si>
  <si>
    <t>Dept of MME</t>
  </si>
  <si>
    <t>1012492</t>
  </si>
  <si>
    <t>NSF CMMI-1563002</t>
  </si>
  <si>
    <t>850020048003</t>
  </si>
  <si>
    <t>OSU 60054084 sub USGS ISFBSch</t>
  </si>
  <si>
    <t>G102218</t>
  </si>
  <si>
    <t>OSU/OWDA/USGS</t>
  </si>
  <si>
    <t>1012478</t>
  </si>
  <si>
    <t>OSU '54084 OWDA/USGS</t>
  </si>
  <si>
    <t>850020048004</t>
  </si>
  <si>
    <t>OSU/ODHE Sea Grant ISFBSch</t>
  </si>
  <si>
    <t>G200403</t>
  </si>
  <si>
    <t>OSU/ODHE Sea Grant</t>
  </si>
  <si>
    <t>1012525</t>
  </si>
  <si>
    <t>OSU/ODHE SEA GRANT</t>
  </si>
  <si>
    <t>850020048005</t>
  </si>
  <si>
    <t>UCI/2014-3081 Y3-002 ISFBSch</t>
  </si>
  <si>
    <t>FAIGCTP</t>
  </si>
  <si>
    <t>G401337</t>
  </si>
  <si>
    <t>U CA Irvine 1362048</t>
  </si>
  <si>
    <t>1012505</t>
  </si>
  <si>
    <t>UCI/2014-3081-Y3-002</t>
  </si>
  <si>
    <t>850020048006</t>
  </si>
  <si>
    <t>UCI/2014-3081 Y3-006 ISFBSch</t>
  </si>
  <si>
    <t>1012506</t>
  </si>
  <si>
    <t>UCI/2014-3081-Y3-006</t>
  </si>
  <si>
    <t>850020048007</t>
  </si>
  <si>
    <t>EPA Research Train Tuition Sch</t>
  </si>
  <si>
    <t>G100103</t>
  </si>
  <si>
    <t>EPA LETTER OF CREDIT</t>
  </si>
  <si>
    <t>6200401000</t>
  </si>
  <si>
    <t>CAECM Civil Engr</t>
  </si>
  <si>
    <t>1011076</t>
  </si>
  <si>
    <t>EPA TRAINING GRANT</t>
  </si>
  <si>
    <t>850020048008</t>
  </si>
  <si>
    <t>EPA Research Train Book Sch</t>
  </si>
  <si>
    <t>550110</t>
  </si>
  <si>
    <t>850020048009</t>
  </si>
  <si>
    <t>EPA Research Train Stipnd Sch</t>
  </si>
  <si>
    <t>850020048010</t>
  </si>
  <si>
    <t>EPA Rsch InSt Trvl Trainee Sch</t>
  </si>
  <si>
    <t>850020048011</t>
  </si>
  <si>
    <t>EPA Rsch OutSt Trvl Train Sch</t>
  </si>
  <si>
    <t>850020048012</t>
  </si>
  <si>
    <t>GE - 14R51214 Orkwis ISFBSch</t>
  </si>
  <si>
    <t>FAINSTIT</t>
  </si>
  <si>
    <t>G401549</t>
  </si>
  <si>
    <t>GE â Orkwis 14R51217</t>
  </si>
  <si>
    <t>1012511</t>
  </si>
  <si>
    <t>GE - 14R51217 ORKWIS</t>
  </si>
  <si>
    <t>850020048013</t>
  </si>
  <si>
    <t>NIOSH 215-2015-M-63492 ISFBSch</t>
  </si>
  <si>
    <t>G102228</t>
  </si>
  <si>
    <t>NIOSH 215-2015-M-634</t>
  </si>
  <si>
    <t>1012599</t>
  </si>
  <si>
    <t>CDC 214-2015-M-63492</t>
  </si>
  <si>
    <t>850020048014</t>
  </si>
  <si>
    <t>ODSA/OCDO D-15-15 ISFBSch</t>
  </si>
  <si>
    <t>FAIGNCTP</t>
  </si>
  <si>
    <t>G200406</t>
  </si>
  <si>
    <t>ODSA OER-CDO-D-15-15</t>
  </si>
  <si>
    <t>850020048015</t>
  </si>
  <si>
    <t>850020048016</t>
  </si>
  <si>
    <t>ODSA/OCDO D-15-16 ISFBSch</t>
  </si>
  <si>
    <t>G200409</t>
  </si>
  <si>
    <t>ODSA/OCDO D-15-16</t>
  </si>
  <si>
    <t>1012654</t>
  </si>
  <si>
    <t>850020048017</t>
  </si>
  <si>
    <t>NSF DUE-1102990-PSC Tuition</t>
  </si>
  <si>
    <t>1009422</t>
  </si>
  <si>
    <t>NSF DRL-1102990-PSC</t>
  </si>
  <si>
    <t>850020048018</t>
  </si>
  <si>
    <t>NSF DUE-1102990-PSC Stipend</t>
  </si>
  <si>
    <t>850020048019</t>
  </si>
  <si>
    <t>Korea Aero U-Phase III ISFBSch</t>
  </si>
  <si>
    <t>G401435</t>
  </si>
  <si>
    <t>Korea Aerospace U</t>
  </si>
  <si>
    <t>1012297</t>
  </si>
  <si>
    <t>KOREA AERO. UNIV.</t>
  </si>
  <si>
    <t>850020048020</t>
  </si>
  <si>
    <t>NSF DUE-1356656S-STEM PSC Stpd</t>
  </si>
  <si>
    <t>1011089</t>
  </si>
  <si>
    <t>NSF DUE-1356656</t>
  </si>
  <si>
    <t>850020048021</t>
  </si>
  <si>
    <t>NSF DUE1356656SSTEM InSt Trnee</t>
  </si>
  <si>
    <t>850020048022</t>
  </si>
  <si>
    <t>NSF DUE1356656SSTEM OtSt Trnee</t>
  </si>
  <si>
    <t>850020048024</t>
  </si>
  <si>
    <t>NSF IIP-1134684 REU Stipend</t>
  </si>
  <si>
    <t>1009780</t>
  </si>
  <si>
    <t>NSF IIP-1134684 REU</t>
  </si>
  <si>
    <t>850020048034</t>
  </si>
  <si>
    <t>OSU / NSF HRD-130437 Stipend</t>
  </si>
  <si>
    <t>G101888</t>
  </si>
  <si>
    <t>OSU/NSF HRD-1304371</t>
  </si>
  <si>
    <t>6200001300</t>
  </si>
  <si>
    <t>CEAS Minority Prog</t>
  </si>
  <si>
    <t>1010966</t>
  </si>
  <si>
    <t>OSU / NSF HRD-130437</t>
  </si>
  <si>
    <t>850020048035</t>
  </si>
  <si>
    <t>OSU/NSF HRD-130437 InSt GrtTrv</t>
  </si>
  <si>
    <t>850020048036</t>
  </si>
  <si>
    <t>OSU/NSF HRD-130437 OtSt GrtTrv</t>
  </si>
  <si>
    <t>850020048037</t>
  </si>
  <si>
    <t>P&amp;G Simultion Cntr-Stdnt Stpnd</t>
  </si>
  <si>
    <t>G400358</t>
  </si>
  <si>
    <t>P&amp;G Pre-Paid/Auto</t>
  </si>
  <si>
    <t>1006393</t>
  </si>
  <si>
    <t>P &amp; G - STUDENTS</t>
  </si>
  <si>
    <t>850020048039</t>
  </si>
  <si>
    <t>NSF DMS-1214188 SFEM Tut Spnsr</t>
  </si>
  <si>
    <t>1010012</t>
  </si>
  <si>
    <t>NSF DMS-1214188</t>
  </si>
  <si>
    <t>850020048046</t>
  </si>
  <si>
    <t>Liu_ONR HDTRA11312005DOD TutSp</t>
  </si>
  <si>
    <t>G101742</t>
  </si>
  <si>
    <t>HDTRA 1-13-1-0025</t>
  </si>
  <si>
    <t>1010305</t>
  </si>
  <si>
    <t>HDTRA1-13-1-0025 DOD</t>
  </si>
  <si>
    <t>850020048053</t>
  </si>
  <si>
    <t>DAGSIRQ4UC135 OBRPinchak TutSp</t>
  </si>
  <si>
    <t>G200335</t>
  </si>
  <si>
    <t>DAGSI RQ4-UC-13-5</t>
  </si>
  <si>
    <t>1010509</t>
  </si>
  <si>
    <t>850020048055</t>
  </si>
  <si>
    <t>DAGSIRQ14UC132OBRGrannan TutSp</t>
  </si>
  <si>
    <t>G200338</t>
  </si>
  <si>
    <t>DAGSI RQ14 / OBR</t>
  </si>
  <si>
    <t>1010591</t>
  </si>
  <si>
    <t>DAGSI RQ14-UC-13-2</t>
  </si>
  <si>
    <t>850020048075</t>
  </si>
  <si>
    <t>GEAvtn BlnktOrdr1BH32382TutSch</t>
  </si>
  <si>
    <t>G401289</t>
  </si>
  <si>
    <t>GE â Order 2014</t>
  </si>
  <si>
    <t>1010851</t>
  </si>
  <si>
    <t>GE AVIATION BLANKET</t>
  </si>
  <si>
    <t>850020048077</t>
  </si>
  <si>
    <t>GE QSTP-B SUB QATAR Tuit Schl</t>
  </si>
  <si>
    <t>G401354</t>
  </si>
  <si>
    <t>GE sub Qatar (QNRF)</t>
  </si>
  <si>
    <t>1011175</t>
  </si>
  <si>
    <t>GE SUB QATAR</t>
  </si>
  <si>
    <t>850020048081</t>
  </si>
  <si>
    <t>GEAvt BlnktOrdr1BH32382 TutSch</t>
  </si>
  <si>
    <t>850020048088</t>
  </si>
  <si>
    <t>Foreign Sigmund IV ISFBSch</t>
  </si>
  <si>
    <t>G401403</t>
  </si>
  <si>
    <t>FMV 380248-LB875957</t>
  </si>
  <si>
    <t>1011602</t>
  </si>
  <si>
    <t>FMV 380248 - LB87595</t>
  </si>
  <si>
    <t>850020048094</t>
  </si>
  <si>
    <t>NASA NNX13AF46A Tuit Sponsor</t>
  </si>
  <si>
    <t>G100106</t>
  </si>
  <si>
    <t>NASA-Langley Letter</t>
  </si>
  <si>
    <t>1010398</t>
  </si>
  <si>
    <t>NASA NNX13AF46A</t>
  </si>
  <si>
    <t>850020048098</t>
  </si>
  <si>
    <t>NSF CBET-1151017 Tuit Sponsor</t>
  </si>
  <si>
    <t>1009464</t>
  </si>
  <si>
    <t>NSF CBET-1151017</t>
  </si>
  <si>
    <t>850020048099</t>
  </si>
  <si>
    <t>NSF CBET-1236210 Tuit Sponsor</t>
  </si>
  <si>
    <t>1009877</t>
  </si>
  <si>
    <t>NSF CBET-1236210</t>
  </si>
  <si>
    <t>850020048100</t>
  </si>
  <si>
    <t>NSF CBET-1263860 Tuit Sponsor</t>
  </si>
  <si>
    <t>1010325</t>
  </si>
  <si>
    <t>NSF CBET-1263860</t>
  </si>
  <si>
    <t>850020048102</t>
  </si>
  <si>
    <t>NSF DRM1410118 SusChEM Tut Sch</t>
  </si>
  <si>
    <t>1011170</t>
  </si>
  <si>
    <t>NSF DRM-1410118</t>
  </si>
  <si>
    <t>850020048104</t>
  </si>
  <si>
    <t>DE-FE-0022993 InState FB Schlr</t>
  </si>
  <si>
    <t>1011270</t>
  </si>
  <si>
    <t>DE-FE-0022993 M0001</t>
  </si>
  <si>
    <t>850020048108</t>
  </si>
  <si>
    <t>UNIV MO/DE-FE0012272 Tut Spnsr</t>
  </si>
  <si>
    <t>G101852</t>
  </si>
  <si>
    <t>Univ Mo/DE-FE0012272</t>
  </si>
  <si>
    <t>850020048116</t>
  </si>
  <si>
    <t>DE-FE-0022993 InSt FB Scholar</t>
  </si>
  <si>
    <t>850020048117</t>
  </si>
  <si>
    <t>OU/ODSA/OCDO 14-11 Tuition Sch</t>
  </si>
  <si>
    <t>G200370</t>
  </si>
  <si>
    <t>OU / ODSA/OCDO 14-11</t>
  </si>
  <si>
    <t>850020048118</t>
  </si>
  <si>
    <t>ODSA/OCDO D-14-21 Tuit Scholar</t>
  </si>
  <si>
    <t>G200374</t>
  </si>
  <si>
    <t>850020048119</t>
  </si>
  <si>
    <t>OU/ODSA/OCDO 14-12 Tuition Sch</t>
  </si>
  <si>
    <t>G200371</t>
  </si>
  <si>
    <t>OU / ODSA/OCDO 14-12</t>
  </si>
  <si>
    <t>850020048120</t>
  </si>
  <si>
    <t>OU/ODSA/OCDO 14-05 Tuition Sch</t>
  </si>
  <si>
    <t>G200372</t>
  </si>
  <si>
    <t>OU / ODSA/OCDO 14-05</t>
  </si>
  <si>
    <t>1011382</t>
  </si>
  <si>
    <t>OU/ODSA/OCDO R-14-05</t>
  </si>
  <si>
    <t>850020048121</t>
  </si>
  <si>
    <t>OU/ODSA/OCDO 14-01 Tuition Sch</t>
  </si>
  <si>
    <t>G200373</t>
  </si>
  <si>
    <t>OU / ODSA/OCDO 14-01</t>
  </si>
  <si>
    <t>1011389</t>
  </si>
  <si>
    <t>OU/ODSA/OCDO 14-01</t>
  </si>
  <si>
    <t>850020048122</t>
  </si>
  <si>
    <t>1R01GM11201701 InSt Tut FB Sch</t>
  </si>
  <si>
    <t>1011435</t>
  </si>
  <si>
    <t>5 R01 GM112017 01-02</t>
  </si>
  <si>
    <t>850020048127</t>
  </si>
  <si>
    <t>P&amp;G Beaucage ISFBSch</t>
  </si>
  <si>
    <t>G401426</t>
  </si>
  <si>
    <t>P &amp; G Beaucage</t>
  </si>
  <si>
    <t>6200302000</t>
  </si>
  <si>
    <t>BCEE Engy&amp;Materials</t>
  </si>
  <si>
    <t>1011660</t>
  </si>
  <si>
    <t>P &amp; G BEAUCAGE</t>
  </si>
  <si>
    <t>850020048131</t>
  </si>
  <si>
    <t>NSF CBET-1236209 Tuit Sponsor</t>
  </si>
  <si>
    <t>1009998</t>
  </si>
  <si>
    <t>NSF CBET-1236209</t>
  </si>
  <si>
    <t>850020048132</t>
  </si>
  <si>
    <t>NSF CBET-1351361:NSF Car TutSp</t>
  </si>
  <si>
    <t>1010899</t>
  </si>
  <si>
    <t>NSF CBET-1351361</t>
  </si>
  <si>
    <t>850020048145</t>
  </si>
  <si>
    <t>NIOSH 211-2013-M-56540 Tut Sch</t>
  </si>
  <si>
    <t>G101821</t>
  </si>
  <si>
    <t>CDC;211-2013-M-56540</t>
  </si>
  <si>
    <t>1010665</t>
  </si>
  <si>
    <t>211-2013-M-56540</t>
  </si>
  <si>
    <t>850020048168</t>
  </si>
  <si>
    <t>5 R01 CA 158439-02 Tuit Sponsr</t>
  </si>
  <si>
    <t>DHHS/NIH LTR OF CRED</t>
  </si>
  <si>
    <t>1009931</t>
  </si>
  <si>
    <t>5 R01 CA 158439-01-4</t>
  </si>
  <si>
    <t>850020048180</t>
  </si>
  <si>
    <t>NSF BCS-1247971 Tuit Sponsor</t>
  </si>
  <si>
    <t>1009856</t>
  </si>
  <si>
    <t>NSF BCS-1247971</t>
  </si>
  <si>
    <t>850020048181</t>
  </si>
  <si>
    <t>NSF ECCS-1231668 Tuit Sponsor</t>
  </si>
  <si>
    <t>1010027</t>
  </si>
  <si>
    <t>NSF ECCS-1231668</t>
  </si>
  <si>
    <t>850020048183</t>
  </si>
  <si>
    <t>NSF CCF1350487 Car Niu Tut Sch</t>
  </si>
  <si>
    <t>1011262</t>
  </si>
  <si>
    <t>NSF CCF-1350487</t>
  </si>
  <si>
    <t>850020048184</t>
  </si>
  <si>
    <t>NSF DRM-1410118 In-St FB Sch</t>
  </si>
  <si>
    <t>1011311</t>
  </si>
  <si>
    <t>850020048185</t>
  </si>
  <si>
    <t>NSF ACI1440420S12SSEInStFB Sch</t>
  </si>
  <si>
    <t>1011333</t>
  </si>
  <si>
    <t>NSF ACI-1440420</t>
  </si>
  <si>
    <t>850020048191</t>
  </si>
  <si>
    <t>NIH 1 R01ES022933-01 Tut Spnsr</t>
  </si>
  <si>
    <t>1010716</t>
  </si>
  <si>
    <t>5 R01 ES022933 01-03</t>
  </si>
  <si>
    <t>850020048206</t>
  </si>
  <si>
    <t>UCI/2014-3081-ES002 Tuit Schl</t>
  </si>
  <si>
    <t>1011159</t>
  </si>
  <si>
    <t>UCI/2014-3081-ES002</t>
  </si>
  <si>
    <t>850020048207</t>
  </si>
  <si>
    <t>UCI/2014-3081-ES008 Tuit Schl</t>
  </si>
  <si>
    <t>1011161</t>
  </si>
  <si>
    <t>UCI/2014-3081-ES008</t>
  </si>
  <si>
    <t>850020048208</t>
  </si>
  <si>
    <t>UCI/2014-3081-ES001 Tuit Schl</t>
  </si>
  <si>
    <t>1011163</t>
  </si>
  <si>
    <t>UCI/2014-3081 -ES001</t>
  </si>
  <si>
    <t>850020048209</t>
  </si>
  <si>
    <t>UCI/2014-3081-ES006 Tuit Schl</t>
  </si>
  <si>
    <t>1011164</t>
  </si>
  <si>
    <t>UCI/2014-3081-ES006</t>
  </si>
  <si>
    <t>850020048211</t>
  </si>
  <si>
    <t>NSFACI1440420S12SSE InStFB Sch</t>
  </si>
  <si>
    <t>850020048216</t>
  </si>
  <si>
    <t>NSF IIP-1134684 Tuit Sponsor</t>
  </si>
  <si>
    <t>1009252</t>
  </si>
  <si>
    <t>NSF IIP-1134684</t>
  </si>
  <si>
    <t>850020048220</t>
  </si>
  <si>
    <t>NSF IIP-1331669 Tuit Sponsor</t>
  </si>
  <si>
    <t>1010614</t>
  </si>
  <si>
    <t>NSF IIP-1331669</t>
  </si>
  <si>
    <t>850020048221</t>
  </si>
  <si>
    <t>NSF CMMI-1400800 Tuit Sponsor</t>
  </si>
  <si>
    <t>1011041</t>
  </si>
  <si>
    <t>NSF CMMI-1400800</t>
  </si>
  <si>
    <t>850020048225</t>
  </si>
  <si>
    <t>NCAT/SUBNSFEEC0812348 TutSpnsr</t>
  </si>
  <si>
    <t>G100190</t>
  </si>
  <si>
    <t>NC A&amp;T U/NSF 260116B</t>
  </si>
  <si>
    <t>1006680</t>
  </si>
  <si>
    <t>SUB/EEC0812348 PRO 1</t>
  </si>
  <si>
    <t>850020048231</t>
  </si>
  <si>
    <t>MUSC sub DHS Tuition Spnsrshp</t>
  </si>
  <si>
    <t>G101725</t>
  </si>
  <si>
    <t>MUSC/DHS</t>
  </si>
  <si>
    <t>1010242</t>
  </si>
  <si>
    <t>MUSC13-001 SUB DHS</t>
  </si>
  <si>
    <t>850020048233</t>
  </si>
  <si>
    <t>P&amp;G Simulation Cntr StdntTutSp</t>
  </si>
  <si>
    <t>850020048236</t>
  </si>
  <si>
    <t>IMSCntrMmbrs TutCstShr1009127G</t>
  </si>
  <si>
    <t>G400500</t>
  </si>
  <si>
    <t>IMS Ctr Mmbshp Dues</t>
  </si>
  <si>
    <t>1003695</t>
  </si>
  <si>
    <t>IMS CENTER MEMBERS</t>
  </si>
  <si>
    <t>850020048237</t>
  </si>
  <si>
    <t>IMS Center Members Tuit Sponsr</t>
  </si>
  <si>
    <t>850020048238</t>
  </si>
  <si>
    <t>Gear Consortium Tuit Sponsor</t>
  </si>
  <si>
    <t>G400651</t>
  </si>
  <si>
    <t>GEAR CONSORTIUM</t>
  </si>
  <si>
    <t>1005410</t>
  </si>
  <si>
    <t>850020048239</t>
  </si>
  <si>
    <t>CCHMC TOF Study Tuit Sponsor</t>
  </si>
  <si>
    <t>G400879</t>
  </si>
  <si>
    <t>CHMC-INTERNAL FUNDS</t>
  </si>
  <si>
    <t>1007793</t>
  </si>
  <si>
    <t>CCHMC TOF STUDY</t>
  </si>
  <si>
    <t>850020048248</t>
  </si>
  <si>
    <t>NSF CBET-1403356 ISFBSch</t>
  </si>
  <si>
    <t>1011225</t>
  </si>
  <si>
    <t>NSF CBET-1403356</t>
  </si>
  <si>
    <t>850020048251</t>
  </si>
  <si>
    <t>NSF CMMI-1454181 ISFBSch</t>
  </si>
  <si>
    <t>1011642</t>
  </si>
  <si>
    <t>NSF CMMI-1454181</t>
  </si>
  <si>
    <t>850020048255</t>
  </si>
  <si>
    <t>NSF CMMI-1334538 Tuit Sponsor</t>
  </si>
  <si>
    <t>6201100000</t>
  </si>
  <si>
    <t>Materials Sci &amp; Engg</t>
  </si>
  <si>
    <t>1010702</t>
  </si>
  <si>
    <t>NSF CMMI-1334538</t>
  </si>
  <si>
    <t>850020048256</t>
  </si>
  <si>
    <t>NSF EEC-1343568 Tuit Sponsor</t>
  </si>
  <si>
    <t>1010781</t>
  </si>
  <si>
    <t>NSF EEC-1343568</t>
  </si>
  <si>
    <t>850020048257</t>
  </si>
  <si>
    <t>BattelleContr00102835DOETutSp</t>
  </si>
  <si>
    <t>G101350</t>
  </si>
  <si>
    <t>Battelle00102835/DOE</t>
  </si>
  <si>
    <t>1008425</t>
  </si>
  <si>
    <t>BATTELLE 00102835/DE</t>
  </si>
  <si>
    <t>850020048260</t>
  </si>
  <si>
    <t>FAA 15-G-007 ISFBSch</t>
  </si>
  <si>
    <t>G102084</t>
  </si>
  <si>
    <t>FFA 15-G-007 USDOT</t>
  </si>
  <si>
    <t>1011827</t>
  </si>
  <si>
    <t>FAA 15-G-007</t>
  </si>
  <si>
    <t>850020048264</t>
  </si>
  <si>
    <t>NSF CBET-1509022 UNS ISFBSch</t>
  </si>
  <si>
    <t>1011831</t>
  </si>
  <si>
    <t>NSF CBET-1509022</t>
  </si>
  <si>
    <t>850020048265</t>
  </si>
  <si>
    <t>Niu NSF-1011262 WISE StipSch</t>
  </si>
  <si>
    <t>850020048266</t>
  </si>
  <si>
    <t>UCI 2014-3081 Y2-004 ISFBSch</t>
  </si>
  <si>
    <t>FAIGNCTC</t>
  </si>
  <si>
    <t>1011800</t>
  </si>
  <si>
    <t>UCI/2014-3081 Y2-004</t>
  </si>
  <si>
    <t>850020048267</t>
  </si>
  <si>
    <t>UCI 2014-3081 N-002 ISFBSch</t>
  </si>
  <si>
    <t>1011801</t>
  </si>
  <si>
    <t>UCI/2014-3081 N-002</t>
  </si>
  <si>
    <t>850020048268</t>
  </si>
  <si>
    <t>UCI 2014-3081 Y2-002 ISFBSch</t>
  </si>
  <si>
    <t>1011802</t>
  </si>
  <si>
    <t>UCI/2014-3081-Y2-002</t>
  </si>
  <si>
    <t>850020048269</t>
  </si>
  <si>
    <t>NSF CMMI-1400800 REU StipSch</t>
  </si>
  <si>
    <t>1011224</t>
  </si>
  <si>
    <t>NSF CMMI-1400800 REU</t>
  </si>
  <si>
    <t>850020048270</t>
  </si>
  <si>
    <t>NSF CMMI-1463038 ISFBSch</t>
  </si>
  <si>
    <t>1011803</t>
  </si>
  <si>
    <t>NSF CMMI-1463038</t>
  </si>
  <si>
    <t>850020048271</t>
  </si>
  <si>
    <t>Goodyear Uniformity ISFBSch</t>
  </si>
  <si>
    <t>G401318</t>
  </si>
  <si>
    <t>Goodyear Tire 2014</t>
  </si>
  <si>
    <t>1010987</t>
  </si>
  <si>
    <t>GOODYEAR TIRE</t>
  </si>
  <si>
    <t>850020048275</t>
  </si>
  <si>
    <t>OSU 60049634 ISBFSch</t>
  </si>
  <si>
    <t>G102092</t>
  </si>
  <si>
    <t>OSU sub DOC 6004964</t>
  </si>
  <si>
    <t>1011848</t>
  </si>
  <si>
    <t>OSU/ NA14OAR4170067</t>
  </si>
  <si>
    <t>850020048276</t>
  </si>
  <si>
    <t>RQ21-UC-15-3 Arnett ISFBSch</t>
  </si>
  <si>
    <t>G200382</t>
  </si>
  <si>
    <t>850020048277</t>
  </si>
  <si>
    <t>DAGSI RQ3-UC-15-5/OBR ISFBSch</t>
  </si>
  <si>
    <t>G200385</t>
  </si>
  <si>
    <t>DAGSI RQ3-UC15-5/OBR</t>
  </si>
  <si>
    <t>850020048278</t>
  </si>
  <si>
    <t>RX23-UC-15-3 Holcomb ISFBSch</t>
  </si>
  <si>
    <t>G200384</t>
  </si>
  <si>
    <t>DAGSI RX23UC15-3/OBR</t>
  </si>
  <si>
    <t>850020048279</t>
  </si>
  <si>
    <t>NSF CMMI-1400800 Trvl-IASch</t>
  </si>
  <si>
    <t>850020048280</t>
  </si>
  <si>
    <t>NSF CMMI-1400800 Trvl-OASch</t>
  </si>
  <si>
    <t>850020048283</t>
  </si>
  <si>
    <t>NSF DUE-1102990-NonPSC TuitSch</t>
  </si>
  <si>
    <t>1009421</t>
  </si>
  <si>
    <t>NSF DRL-1102990</t>
  </si>
  <si>
    <t>850020048284</t>
  </si>
  <si>
    <t>NSF DUE-1102990-NonPSC StipSch</t>
  </si>
  <si>
    <t>850020048285</t>
  </si>
  <si>
    <t>850020048288</t>
  </si>
  <si>
    <t>FARADAY SC-2726 NAVY ISFBSch</t>
  </si>
  <si>
    <t>G102105</t>
  </si>
  <si>
    <t>Faraday Tech SC-2726</t>
  </si>
  <si>
    <t>1011979</t>
  </si>
  <si>
    <t>FARADAY SC-2726 NAVY</t>
  </si>
  <si>
    <t>850020048289</t>
  </si>
  <si>
    <t>NIOSH 200-2015-M-62951 ISFBSch</t>
  </si>
  <si>
    <t>G102106</t>
  </si>
  <si>
    <t>CDC NIOSH 200-2015-M</t>
  </si>
  <si>
    <t>1011976</t>
  </si>
  <si>
    <t>200-2015-M-62951</t>
  </si>
  <si>
    <t>850020048290</t>
  </si>
  <si>
    <t>ASHRAE Thatipart 15-16 StipSch</t>
  </si>
  <si>
    <t>G401442</t>
  </si>
  <si>
    <t>ASHRAE Grant in Aid</t>
  </si>
  <si>
    <t>1011812</t>
  </si>
  <si>
    <t>ASHRAE 2015-2016 GIA</t>
  </si>
  <si>
    <t>850020048291</t>
  </si>
  <si>
    <t>Techsolve Student ISFBSch</t>
  </si>
  <si>
    <t>G401478</t>
  </si>
  <si>
    <t>Techsolve - Faculty</t>
  </si>
  <si>
    <t>1012023</t>
  </si>
  <si>
    <t>TECHSOLVE, INC</t>
  </si>
  <si>
    <t>850020048293</t>
  </si>
  <si>
    <t>T42 OH008432-10 ISFBSch</t>
  </si>
  <si>
    <t>1011942</t>
  </si>
  <si>
    <t>T42 OH008432-10</t>
  </si>
  <si>
    <t>850020048294</t>
  </si>
  <si>
    <t>T42 OH008432-10 TuitSch</t>
  </si>
  <si>
    <t>850020048295</t>
  </si>
  <si>
    <t>T42 OH008432-10 StipSch</t>
  </si>
  <si>
    <t>850020048296</t>
  </si>
  <si>
    <t>T42 OH008432-10 Trvl-IASch</t>
  </si>
  <si>
    <t>850020048297</t>
  </si>
  <si>
    <t>T42 OH008432-10 Trvl-OASch</t>
  </si>
  <si>
    <t>850020048299</t>
  </si>
  <si>
    <t>NASA NNX15AQ84G ISFBSch</t>
  </si>
  <si>
    <t>1012088</t>
  </si>
  <si>
    <t>NNX15AQ84G</t>
  </si>
  <si>
    <t>850020048300</t>
  </si>
  <si>
    <t>NASA NNX15AQ83G ISFBSch</t>
  </si>
  <si>
    <t>1012032</t>
  </si>
  <si>
    <t>NASA NNX15AQ83G</t>
  </si>
  <si>
    <t>850020048301</t>
  </si>
  <si>
    <t>NSF CBET-1511959 ISFBSch</t>
  </si>
  <si>
    <t>1012043</t>
  </si>
  <si>
    <t>NSF CBET-1511959</t>
  </si>
  <si>
    <t>850020048302</t>
  </si>
  <si>
    <t>NSF CNS-1556301 ISFBSch</t>
  </si>
  <si>
    <t>1012045</t>
  </si>
  <si>
    <t>NSF CNS-1556301</t>
  </si>
  <si>
    <t>850020048303</t>
  </si>
  <si>
    <t>NSF ECCS-1556294 ISFBSch</t>
  </si>
  <si>
    <t>1012049</t>
  </si>
  <si>
    <t>NSF ECCS-1556294</t>
  </si>
  <si>
    <t>850020048306</t>
  </si>
  <si>
    <t>CDC 212-2015-M-62326 ISFBSch</t>
  </si>
  <si>
    <t>G102088</t>
  </si>
  <si>
    <t>CDC NIOSH PR# 81828</t>
  </si>
  <si>
    <t>1011830</t>
  </si>
  <si>
    <t>850020048307</t>
  </si>
  <si>
    <t>ISSI Sub AF #SB20179 TuitSch</t>
  </si>
  <si>
    <t>G102104</t>
  </si>
  <si>
    <t>ISSI SUB AF #SB20179</t>
  </si>
  <si>
    <t>1011969</t>
  </si>
  <si>
    <t>850020048308</t>
  </si>
  <si>
    <t>FAA 15-G-013 ISFBSch</t>
  </si>
  <si>
    <t>G102117</t>
  </si>
  <si>
    <t>FFA 15-G-013 USDOT</t>
  </si>
  <si>
    <t>1012101</t>
  </si>
  <si>
    <t>FAA 15-G-013</t>
  </si>
  <si>
    <t>850020048309</t>
  </si>
  <si>
    <t>UES S-926-013-004/AF ISFBSch</t>
  </si>
  <si>
    <t>G102129</t>
  </si>
  <si>
    <t>UES/AF S-926-013-004</t>
  </si>
  <si>
    <t>1012092</t>
  </si>
  <si>
    <t>UES S-926-013-004/AF</t>
  </si>
  <si>
    <t>850020048310</t>
  </si>
  <si>
    <t>RQ-UC-15-9-OC4-AFRL TuitSch</t>
  </si>
  <si>
    <t>G102130</t>
  </si>
  <si>
    <t>RQ-UC-15-9-OCA-AFRL</t>
  </si>
  <si>
    <t>1012130</t>
  </si>
  <si>
    <t>RQ-UC-15-9-OC4-AFRL</t>
  </si>
  <si>
    <t>850020048311</t>
  </si>
  <si>
    <t>OWDA sub OSU 60048647 ISBFSch</t>
  </si>
  <si>
    <t>G200378</t>
  </si>
  <si>
    <t>OH Water Dev/OSU</t>
  </si>
  <si>
    <t>1011700</t>
  </si>
  <si>
    <t>WWDA SUB OSU 6004864</t>
  </si>
  <si>
    <t>850020048312</t>
  </si>
  <si>
    <t>OSU//OBR R/SDW-3-BOR ISFBSch</t>
  </si>
  <si>
    <t>G200394</t>
  </si>
  <si>
    <t>OSU/OBR R/SDW-3-BOR</t>
  </si>
  <si>
    <t>1012110</t>
  </si>
  <si>
    <t>OSU / OBR R/SDW-3-BO</t>
  </si>
  <si>
    <t>850020048313</t>
  </si>
  <si>
    <t>OU/ODSA/OCDO R-15-17 ISFBSch</t>
  </si>
  <si>
    <t>G200395</t>
  </si>
  <si>
    <t>850020048314</t>
  </si>
  <si>
    <t>850020048317</t>
  </si>
  <si>
    <t>World Bank Grp 1432231 ISFBSch</t>
  </si>
  <si>
    <t>FAIGNCPI</t>
  </si>
  <si>
    <t>G401488</t>
  </si>
  <si>
    <t>World Bank Group</t>
  </si>
  <si>
    <t>1012079</t>
  </si>
  <si>
    <t>WORLD BANK GROUP</t>
  </si>
  <si>
    <t>850020048319</t>
  </si>
  <si>
    <t>NSF IIP-1559718 ISFBSch</t>
  </si>
  <si>
    <t>1012191</t>
  </si>
  <si>
    <t>NSF IIP-1559718</t>
  </si>
  <si>
    <t>850020048320</t>
  </si>
  <si>
    <t>NSF CBET-1550093 ISFBSch</t>
  </si>
  <si>
    <t>1012197</t>
  </si>
  <si>
    <t>NSF CBET-1550093</t>
  </si>
  <si>
    <t>850020048321</t>
  </si>
  <si>
    <t>NSF IIP-1559718 Kumar ISFBSch</t>
  </si>
  <si>
    <t>1012190</t>
  </si>
  <si>
    <t>850020048322</t>
  </si>
  <si>
    <t>NSF IIP-1559718 PSC StipSch</t>
  </si>
  <si>
    <t>1012192</t>
  </si>
  <si>
    <t>850020048323</t>
  </si>
  <si>
    <t>OAI OSGC/NASA FY15-16 TuitSch</t>
  </si>
  <si>
    <t>G102139</t>
  </si>
  <si>
    <t>OSGC sub NASA Schshp</t>
  </si>
  <si>
    <t>850020048324</t>
  </si>
  <si>
    <t>CA Rivrside S-00749/AF ISFBSch</t>
  </si>
  <si>
    <t>G102145</t>
  </si>
  <si>
    <t>Univ CA Riverside/AF</t>
  </si>
  <si>
    <t>1012203</t>
  </si>
  <si>
    <t>U CA RIVERSIDE / AF</t>
  </si>
  <si>
    <t>850020048325</t>
  </si>
  <si>
    <t>ECCRINE SYS sub AF ISFBSch</t>
  </si>
  <si>
    <t>G102146</t>
  </si>
  <si>
    <t>Eccrine Systems / AF</t>
  </si>
  <si>
    <t>1012204</t>
  </si>
  <si>
    <t>ECCRINE SYS INC /AF</t>
  </si>
  <si>
    <t>850020048326</t>
  </si>
  <si>
    <t>NSF1134684 Wtr Shanov ISFBSch</t>
  </si>
  <si>
    <t>1012259</t>
  </si>
  <si>
    <t>850020048327</t>
  </si>
  <si>
    <t>NSF CBET-1555633 ISFBSch</t>
  </si>
  <si>
    <t>1012221</t>
  </si>
  <si>
    <t>NSF CBET-1555633</t>
  </si>
  <si>
    <t>850020048328</t>
  </si>
  <si>
    <t>NSF1134684 Water Lee ISFBSch</t>
  </si>
  <si>
    <t>1012257</t>
  </si>
  <si>
    <t>850020048329</t>
  </si>
  <si>
    <t>NSF1134684 Wtr Schulz ISFBSch</t>
  </si>
  <si>
    <t>1012258</t>
  </si>
  <si>
    <t>850020048330</t>
  </si>
  <si>
    <t>ONR N00014-15-1-2473 ISFBSch</t>
  </si>
  <si>
    <t>1012213</t>
  </si>
  <si>
    <t>850020048331</t>
  </si>
  <si>
    <t>ONR N000014-15-1-2473 ISFBSch</t>
  </si>
  <si>
    <t>1012212</t>
  </si>
  <si>
    <t>850020048332</t>
  </si>
  <si>
    <t>UES S-104-000-001/AF ISFBSch</t>
  </si>
  <si>
    <t>G102154</t>
  </si>
  <si>
    <t>UES S104-000-01/AF</t>
  </si>
  <si>
    <t>1012261</t>
  </si>
  <si>
    <t>UES S-104-000-001/AF</t>
  </si>
  <si>
    <t>850020048333</t>
  </si>
  <si>
    <t>HPTI-PETTT-CIN/ARMY ISFBSch</t>
  </si>
  <si>
    <t>G102158</t>
  </si>
  <si>
    <t>HPTI-Pettt-CIN /ARMY</t>
  </si>
  <si>
    <t>1012234</t>
  </si>
  <si>
    <t>HPTI-PETTT-CIN/ARMY</t>
  </si>
  <si>
    <t>850020048334</t>
  </si>
  <si>
    <t>PEG WA 0-05 Task 1B ISFBSch</t>
  </si>
  <si>
    <t>G102160</t>
  </si>
  <si>
    <t>EPA Pegasus 2016</t>
  </si>
  <si>
    <t>1012244</t>
  </si>
  <si>
    <t>PEGASUS WA05TASK 1.2</t>
  </si>
  <si>
    <t>850020048335</t>
  </si>
  <si>
    <t>PEG WA 0-05 Task 2.3 ISFBSch</t>
  </si>
  <si>
    <t>1012245</t>
  </si>
  <si>
    <t>PEGASUS WA05TASK 1.1</t>
  </si>
  <si>
    <t>850020048336</t>
  </si>
  <si>
    <t>UES S108-050-003/AF ISFBSch</t>
  </si>
  <si>
    <t>G102162</t>
  </si>
  <si>
    <t>UES S-108-050-003 AF</t>
  </si>
  <si>
    <t>1012248</t>
  </si>
  <si>
    <t>UES S108-050-003/AF</t>
  </si>
  <si>
    <t>850020048338</t>
  </si>
  <si>
    <t>ASU/DOE DE-FE0026435 ISFBSch</t>
  </si>
  <si>
    <t>G102169</t>
  </si>
  <si>
    <t>ASU/DOE DE-FE0026435</t>
  </si>
  <si>
    <t>850020048339</t>
  </si>
  <si>
    <t>NSF CMMI-1550433 ISFBSch</t>
  </si>
  <si>
    <t>1012209</t>
  </si>
  <si>
    <t>NSF CMMI-1550433</t>
  </si>
  <si>
    <t>850020048342</t>
  </si>
  <si>
    <t>IMS Membership Trvl-IASch</t>
  </si>
  <si>
    <t>850020048343</t>
  </si>
  <si>
    <t>IMS Membership Trvl-OASch</t>
  </si>
  <si>
    <t>850020048344</t>
  </si>
  <si>
    <t>McAvoyWERF 010052-002 ISFBSch</t>
  </si>
  <si>
    <t>G401525</t>
  </si>
  <si>
    <t>MACVOY SORIAL 010052</t>
  </si>
  <si>
    <t>1012345</t>
  </si>
  <si>
    <t>MCAVOY/WERF</t>
  </si>
  <si>
    <t>850020048345</t>
  </si>
  <si>
    <t>KIER 010015-02 ISFBSch</t>
  </si>
  <si>
    <t>G401534</t>
  </si>
  <si>
    <t>Korea Institute</t>
  </si>
  <si>
    <t>1012372</t>
  </si>
  <si>
    <t>KOREA- KIER</t>
  </si>
  <si>
    <t>850020048346</t>
  </si>
  <si>
    <t>NSF IIS-1526677 Cohen ISFBSch</t>
  </si>
  <si>
    <t>1012386</t>
  </si>
  <si>
    <t>NSF IIS-1526677</t>
  </si>
  <si>
    <t>850020048347</t>
  </si>
  <si>
    <t>NSF CNS-1552934 ISFBSch</t>
  </si>
  <si>
    <t>1012444</t>
  </si>
  <si>
    <t>NSF CNS-1552934</t>
  </si>
  <si>
    <t>850020048348</t>
  </si>
  <si>
    <t>NSF IIS-1526677 Kumar ISFBSch</t>
  </si>
  <si>
    <t>1012384</t>
  </si>
  <si>
    <t>850020048349</t>
  </si>
  <si>
    <t>USC/USGS G15AP0017 ISFBSch</t>
  </si>
  <si>
    <t>G102192</t>
  </si>
  <si>
    <t>USC 16-2995 sub USGS</t>
  </si>
  <si>
    <t>1012380</t>
  </si>
  <si>
    <t>USC/USGS G15AP00171</t>
  </si>
  <si>
    <t>850020048350</t>
  </si>
  <si>
    <t>NIFA2014-67022-24925 ISFBSch</t>
  </si>
  <si>
    <t>G102197</t>
  </si>
  <si>
    <t>USDA NIFA 2014-67022</t>
  </si>
  <si>
    <t>1012405</t>
  </si>
  <si>
    <t>USDA 20146702224925</t>
  </si>
  <si>
    <t>850020048351</t>
  </si>
  <si>
    <t>Toledo N125084 2016-1 ISFBSch</t>
  </si>
  <si>
    <t>G200397</t>
  </si>
  <si>
    <t>UToledo/N125084 2016</t>
  </si>
  <si>
    <t>1012283</t>
  </si>
  <si>
    <t>UTOLEDO/N125084 2016</t>
  </si>
  <si>
    <t>850020048352</t>
  </si>
  <si>
    <t>GE PO#200 14R51208 Wee ISFBSch</t>
  </si>
  <si>
    <t>G401539</t>
  </si>
  <si>
    <t>GE â WE 14R51208</t>
  </si>
  <si>
    <t>1012429</t>
  </si>
  <si>
    <t>GE - 14R51208</t>
  </si>
  <si>
    <t>850023048015</t>
  </si>
  <si>
    <t>Luxottica SpnsrdStudio TuitSch</t>
  </si>
  <si>
    <t>23</t>
  </si>
  <si>
    <t>Dsgn, Arch, Art &amp; Plng</t>
  </si>
  <si>
    <t>G401501</t>
  </si>
  <si>
    <t>Luxottica SCA â 15FS</t>
  </si>
  <si>
    <t>7231000000</t>
  </si>
  <si>
    <t>DAAP Design</t>
  </si>
  <si>
    <t>1012185</t>
  </si>
  <si>
    <t>LUXOTTICA/SUNGLASS H</t>
  </si>
  <si>
    <t>850023048016</t>
  </si>
  <si>
    <t>DAAP P&amp;G Design Award TuitSch</t>
  </si>
  <si>
    <t>G401517</t>
  </si>
  <si>
    <t>P &amp; G Murray</t>
  </si>
  <si>
    <t>1012304</t>
  </si>
  <si>
    <t>P &amp; G - MURRAY</t>
  </si>
  <si>
    <t>850025048001</t>
  </si>
  <si>
    <t>NSF CBET1335822GOALI Tut Spnsr</t>
  </si>
  <si>
    <t>25</t>
  </si>
  <si>
    <t>Pharmacy, Winkle</t>
  </si>
  <si>
    <t>6250100000</t>
  </si>
  <si>
    <t>Pharmacy Instruction</t>
  </si>
  <si>
    <t>1010621</t>
  </si>
  <si>
    <t>NSF CBET-1335822</t>
  </si>
  <si>
    <t>850025048002</t>
  </si>
  <si>
    <t>The Kroger Co Tuition Spnsrshp</t>
  </si>
  <si>
    <t>G400861</t>
  </si>
  <si>
    <t>Kroger</t>
  </si>
  <si>
    <t>1007721</t>
  </si>
  <si>
    <t>THE KROGERS CO.</t>
  </si>
  <si>
    <t>850026042044</t>
  </si>
  <si>
    <t>AHA 14PRE20480142 Stpnd Sch CS</t>
  </si>
  <si>
    <t>26</t>
  </si>
  <si>
    <t>Medicine</t>
  </si>
  <si>
    <t>D700232</t>
  </si>
  <si>
    <t>Molecular Gen F&amp;A</t>
  </si>
  <si>
    <t>6261400000</t>
  </si>
  <si>
    <t>1011218</t>
  </si>
  <si>
    <t>AHA 14PRE20480142</t>
  </si>
  <si>
    <t>850026044048</t>
  </si>
  <si>
    <t>UL1TR001425-02 StipSch-CS</t>
  </si>
  <si>
    <t>F102150</t>
  </si>
  <si>
    <t>PPC- AFF- ERP</t>
  </si>
  <si>
    <t>6260203002</t>
  </si>
  <si>
    <t>Office Clinical Res</t>
  </si>
  <si>
    <t>U01202</t>
  </si>
  <si>
    <t>CTSA-REM</t>
  </si>
  <si>
    <t>1012533</t>
  </si>
  <si>
    <t>UL1 TR001425-02</t>
  </si>
  <si>
    <t>850026044054</t>
  </si>
  <si>
    <t>1UL1TR001425-01 Stipend CS</t>
  </si>
  <si>
    <t>1012094</t>
  </si>
  <si>
    <t>1 UL1 TR001425-01</t>
  </si>
  <si>
    <t>850026044055</t>
  </si>
  <si>
    <t>1UL1TR001425-01 Book CS</t>
  </si>
  <si>
    <t>850026044056</t>
  </si>
  <si>
    <t>1UL1TR001425-01 Trvl-IA CS</t>
  </si>
  <si>
    <t>850026044057</t>
  </si>
  <si>
    <t>1UL1TR001425-01 Trvl-OA CS</t>
  </si>
  <si>
    <t>850026044060</t>
  </si>
  <si>
    <t>UL1TR001425-02 Trvl-IASch-CS</t>
  </si>
  <si>
    <t>850026044061</t>
  </si>
  <si>
    <t>UL1TR001425-02 Trvl-OASch-CS</t>
  </si>
  <si>
    <t>850026048001</t>
  </si>
  <si>
    <t>5R01DC009435 6-10 ISFBSch</t>
  </si>
  <si>
    <t>6263000000</t>
  </si>
  <si>
    <t>Otolaryngology</t>
  </si>
  <si>
    <t>1011702</t>
  </si>
  <si>
    <t>5 R01 DC009435/6-10</t>
  </si>
  <si>
    <t>850026048002</t>
  </si>
  <si>
    <t>ASPET SURF 2016-18 BookSch</t>
  </si>
  <si>
    <t>G400900</t>
  </si>
  <si>
    <t>Aspet 2010 Millard</t>
  </si>
  <si>
    <t>6261500000</t>
  </si>
  <si>
    <t>1012588</t>
  </si>
  <si>
    <t>ASPET/SURF</t>
  </si>
  <si>
    <t>850026048003</t>
  </si>
  <si>
    <t>ASPET SURF 2016-18 StipSch</t>
  </si>
  <si>
    <t>850026048004</t>
  </si>
  <si>
    <t>ASPET SURF 2016-18 Trvl-IASch</t>
  </si>
  <si>
    <t>850026048005</t>
  </si>
  <si>
    <t>ASPET SURF 2016-18 Trvl-OASch</t>
  </si>
  <si>
    <t>850026048006</t>
  </si>
  <si>
    <t>5 T35 DK60444-13 TuitSch</t>
  </si>
  <si>
    <t>6260002001</t>
  </si>
  <si>
    <t>Med Student Research</t>
  </si>
  <si>
    <t>1012558</t>
  </si>
  <si>
    <t>5 T35 DK060444-13-SH</t>
  </si>
  <si>
    <t>850026048007</t>
  </si>
  <si>
    <t>5 T35 DK60444-13 Book Sch</t>
  </si>
  <si>
    <t>850026048008</t>
  </si>
  <si>
    <t>5 T35 DK60444-13 StipSch</t>
  </si>
  <si>
    <t>850026048009</t>
  </si>
  <si>
    <t>5 T35 DK060443-13 Trvl-IASch</t>
  </si>
  <si>
    <t>850026048010</t>
  </si>
  <si>
    <t>5 T35 DK060443-13 Trvl-OASch</t>
  </si>
  <si>
    <t>850026048011</t>
  </si>
  <si>
    <t>1U01 DA039550-02 ISFBSch</t>
  </si>
  <si>
    <t>1012649</t>
  </si>
  <si>
    <t>5 U01 DA039550-02</t>
  </si>
  <si>
    <t>850026048069</t>
  </si>
  <si>
    <t>NIH F31 CA165767-03 Tuition</t>
  </si>
  <si>
    <t>6261301180</t>
  </si>
  <si>
    <t>Waltz Lab</t>
  </si>
  <si>
    <t>1011273</t>
  </si>
  <si>
    <t>5 F31 CA165767-3</t>
  </si>
  <si>
    <t>850026048070</t>
  </si>
  <si>
    <t>NIH F31 CA165767-03 Stipend</t>
  </si>
  <si>
    <t>850026048071</t>
  </si>
  <si>
    <t>NIH F31 CA16576703 InSt GrtTrv</t>
  </si>
  <si>
    <t>850026048072</t>
  </si>
  <si>
    <t>NIH F31 CA16576703 OtSt GrtTrv</t>
  </si>
  <si>
    <t>850026048182</t>
  </si>
  <si>
    <t>OBR Incentive Fnd Prg 09 Stpnd</t>
  </si>
  <si>
    <t>G200112</t>
  </si>
  <si>
    <t>OBR(CSCC) INCNTVE FN</t>
  </si>
  <si>
    <t>6261101000</t>
  </si>
  <si>
    <t>Cell Cancr Biology</t>
  </si>
  <si>
    <t>1002758</t>
  </si>
  <si>
    <t>850026048203</t>
  </si>
  <si>
    <t>AHA 14PRE20480142 Stipend</t>
  </si>
  <si>
    <t>G401353</t>
  </si>
  <si>
    <t>850026048204</t>
  </si>
  <si>
    <t>AHA 14PRE20480142 InSt TrnTrv</t>
  </si>
  <si>
    <t>850026048205</t>
  </si>
  <si>
    <t>AHA 14PRE20480142 OS TrnTrv</t>
  </si>
  <si>
    <t>850026048208</t>
  </si>
  <si>
    <t>5 RO1 ES010807-15 ISFBSch</t>
  </si>
  <si>
    <t>6261205000</t>
  </si>
  <si>
    <t>Env Gen &amp; Mol Tox Ad</t>
  </si>
  <si>
    <t>1008723</t>
  </si>
  <si>
    <t>5 R01 ES010807-15</t>
  </si>
  <si>
    <t>850026048209</t>
  </si>
  <si>
    <t>NIH 1 R01CA178974-01 Tut Spnsr</t>
  </si>
  <si>
    <t>1010555</t>
  </si>
  <si>
    <t>5 R01 CA178974-01-03</t>
  </si>
  <si>
    <t>850026048210</t>
  </si>
  <si>
    <t>Dept Interior/DARPA TutSpnsr</t>
  </si>
  <si>
    <t>6261600000</t>
  </si>
  <si>
    <t>Mol/Cell Physiology</t>
  </si>
  <si>
    <t>1009490</t>
  </si>
  <si>
    <t>850026048235</t>
  </si>
  <si>
    <t>NIH T32 GM008478-23 TuitSch</t>
  </si>
  <si>
    <t>6263620300</t>
  </si>
  <si>
    <t>Lentsch</t>
  </si>
  <si>
    <t>1011833</t>
  </si>
  <si>
    <t>5 T32 GM008478 01-23</t>
  </si>
  <si>
    <t>850026048236</t>
  </si>
  <si>
    <t>NIH T32 GM008478-23 BookSch</t>
  </si>
  <si>
    <t>850026048237</t>
  </si>
  <si>
    <t>NIH T32 GM008478-23 Trvl-IASch</t>
  </si>
  <si>
    <t>850026048238</t>
  </si>
  <si>
    <t>NIH T32 GM008478-23 Trvl-OASch</t>
  </si>
  <si>
    <t>850026048239</t>
  </si>
  <si>
    <t>5T32 GM63483-13 Trvl-IASCh</t>
  </si>
  <si>
    <t>6260202001</t>
  </si>
  <si>
    <t>Stpnd/Scholar/Fellow</t>
  </si>
  <si>
    <t>1011882</t>
  </si>
  <si>
    <t>5 T32 GM063483-13</t>
  </si>
  <si>
    <t>850026048240</t>
  </si>
  <si>
    <t>5T32 GM63483-13 Trvl-OASCh</t>
  </si>
  <si>
    <t>850026048241</t>
  </si>
  <si>
    <t>5T32 GM63483-13 MSTP TuitSch</t>
  </si>
  <si>
    <t>850026048242</t>
  </si>
  <si>
    <t>5T32 GM63483-13 MSTP BookSch</t>
  </si>
  <si>
    <t>850026048243</t>
  </si>
  <si>
    <t>5T32 GM63483-13 MSTP StipSch</t>
  </si>
  <si>
    <t>850026048244</t>
  </si>
  <si>
    <t>5 T32 GM105526-03 TuitSch</t>
  </si>
  <si>
    <t>1011946</t>
  </si>
  <si>
    <t>5 T32 GM105526 01-03</t>
  </si>
  <si>
    <t>850026048245</t>
  </si>
  <si>
    <t>5 T32 GM105526-03 StipSch</t>
  </si>
  <si>
    <t>850026048246</t>
  </si>
  <si>
    <t>5 T32 GM105526-03 Trvl-IASch</t>
  </si>
  <si>
    <t>850026048247</t>
  </si>
  <si>
    <t>5 T32 GM105526-03 Trvl-OASch</t>
  </si>
  <si>
    <t>850026048249</t>
  </si>
  <si>
    <t>5T32 DK059803-13 Woods TuitSch</t>
  </si>
  <si>
    <t>6263404001</t>
  </si>
  <si>
    <t>S. Woods (PhD)</t>
  </si>
  <si>
    <t>1011845</t>
  </si>
  <si>
    <t>5 T32 DK059803-13</t>
  </si>
  <si>
    <t>850026048250</t>
  </si>
  <si>
    <t>5T32 DK059803-13 Woods BookSch</t>
  </si>
  <si>
    <t>850026048251</t>
  </si>
  <si>
    <t>5T32 DK059803-13 Woods StipSch</t>
  </si>
  <si>
    <t>850026048252</t>
  </si>
  <si>
    <t>5T32 DK059803-13 Trvl-IASch</t>
  </si>
  <si>
    <t>850026048253</t>
  </si>
  <si>
    <t>5T32 DK059803-13 Trvl-OASch</t>
  </si>
  <si>
    <t>850026048262</t>
  </si>
  <si>
    <t>F30AI109893-02 Currier BookSch</t>
  </si>
  <si>
    <t>1012020</t>
  </si>
  <si>
    <t>5 F30 AI109893-02</t>
  </si>
  <si>
    <t>850026048263</t>
  </si>
  <si>
    <t>F30AI109893-02 CURRIER TuitSch</t>
  </si>
  <si>
    <t>850026048264</t>
  </si>
  <si>
    <t>6261200000</t>
  </si>
  <si>
    <t>EH Administration</t>
  </si>
  <si>
    <t>1011938</t>
  </si>
  <si>
    <t>850026048265</t>
  </si>
  <si>
    <t>850026048266</t>
  </si>
  <si>
    <t>850026048267</t>
  </si>
  <si>
    <t>1011937</t>
  </si>
  <si>
    <t>850026048268</t>
  </si>
  <si>
    <t>850026048269</t>
  </si>
  <si>
    <t>850026048270</t>
  </si>
  <si>
    <t>1011935</t>
  </si>
  <si>
    <t>850026048271</t>
  </si>
  <si>
    <t>850026048272</t>
  </si>
  <si>
    <t>1011934</t>
  </si>
  <si>
    <t>850026048273</t>
  </si>
  <si>
    <t>850026048274</t>
  </si>
  <si>
    <t>850026048275</t>
  </si>
  <si>
    <t>1011932</t>
  </si>
  <si>
    <t>850026048276</t>
  </si>
  <si>
    <t>850026048277</t>
  </si>
  <si>
    <t>850026048278</t>
  </si>
  <si>
    <t>1011931</t>
  </si>
  <si>
    <t>850026048279</t>
  </si>
  <si>
    <t>850026048280</t>
  </si>
  <si>
    <t>AHA 2015 Cardiovasc Stip Sch</t>
  </si>
  <si>
    <t>G401467</t>
  </si>
  <si>
    <t>AHA 2015 Student Sch</t>
  </si>
  <si>
    <t>6263117451</t>
  </si>
  <si>
    <t>Muhammad Ashraf PhD</t>
  </si>
  <si>
    <t>1011958</t>
  </si>
  <si>
    <t>AHA 2015 STND SCHL</t>
  </si>
  <si>
    <t>850026048281</t>
  </si>
  <si>
    <t>15PRE25220021 Cooke Trvl-OASch</t>
  </si>
  <si>
    <t>G401474</t>
  </si>
  <si>
    <t>AHA 15PRE25220021</t>
  </si>
  <si>
    <t>6263116401</t>
  </si>
  <si>
    <t>W Davidson, PhD</t>
  </si>
  <si>
    <t>1011996</t>
  </si>
  <si>
    <t>850026048282</t>
  </si>
  <si>
    <t>15PRE25220021 Cooke Trvl-IASch</t>
  </si>
  <si>
    <t>850026048283</t>
  </si>
  <si>
    <t>AHA15PRE25220021 Cooke StipSch</t>
  </si>
  <si>
    <t>850026048284</t>
  </si>
  <si>
    <t>15PRE25090055 Gardn Trvl-OASch</t>
  </si>
  <si>
    <t>G401476</t>
  </si>
  <si>
    <t>AHA 15PRE25090055</t>
  </si>
  <si>
    <t>1012014</t>
  </si>
  <si>
    <t>850026048285</t>
  </si>
  <si>
    <t>15PRE25090055 Gardn Trvl-IASch</t>
  </si>
  <si>
    <t>850026048286</t>
  </si>
  <si>
    <t>15PRE25090055 Gardner StipSch</t>
  </si>
  <si>
    <t>850026048287</t>
  </si>
  <si>
    <t>850026048288</t>
  </si>
  <si>
    <t>850026048289</t>
  </si>
  <si>
    <t>850026048290</t>
  </si>
  <si>
    <t>850026048292</t>
  </si>
  <si>
    <t>F30AI109893-02 Trvl-OASch</t>
  </si>
  <si>
    <t>850026048293</t>
  </si>
  <si>
    <t>F30AI109893-02 Trvl-IASch</t>
  </si>
  <si>
    <t>850026048294</t>
  </si>
  <si>
    <t>F30AI109893-02 Currier StipSch</t>
  </si>
  <si>
    <t>850026048295</t>
  </si>
  <si>
    <t>T32ES010957-15 TuitSch</t>
  </si>
  <si>
    <t>1011980</t>
  </si>
  <si>
    <t>5 T32 ES010957-15</t>
  </si>
  <si>
    <t>850026048296</t>
  </si>
  <si>
    <t>T32ES010957-15 StipSch</t>
  </si>
  <si>
    <t>850026048297</t>
  </si>
  <si>
    <t>T32ES010957-15 Trvl-IASch</t>
  </si>
  <si>
    <t>850026048298</t>
  </si>
  <si>
    <t>T32ES010957-15 Trvl-OASch</t>
  </si>
  <si>
    <t>850026048299</t>
  </si>
  <si>
    <t>T32 CA117846-09S1 TuitSch</t>
  </si>
  <si>
    <t>6261300000</t>
  </si>
  <si>
    <t>Cancer Biology</t>
  </si>
  <si>
    <t>1012115</t>
  </si>
  <si>
    <t>3 T32 CA117846-09S1</t>
  </si>
  <si>
    <t>850026048300</t>
  </si>
  <si>
    <t>T32 CA117846-09S1 StipSch</t>
  </si>
  <si>
    <t>850026048301</t>
  </si>
  <si>
    <t>T32 CA117846-09S1 Trvl-IASch</t>
  </si>
  <si>
    <t>850026048302</t>
  </si>
  <si>
    <t>T32 CA117846-09S1 Trvl-OASch</t>
  </si>
  <si>
    <t>850026048303</t>
  </si>
  <si>
    <t>T32 CA117846-09 TuitSch</t>
  </si>
  <si>
    <t>1012116</t>
  </si>
  <si>
    <t>5 T32 CA117846-09</t>
  </si>
  <si>
    <t>850026048304</t>
  </si>
  <si>
    <t>T32 CA117846-09 StipSch</t>
  </si>
  <si>
    <t>850026048305</t>
  </si>
  <si>
    <t>T32 CA117846-09 Trvl-IASch</t>
  </si>
  <si>
    <t>850026048306</t>
  </si>
  <si>
    <t>T32 CA117846-09 Trvl-OASch</t>
  </si>
  <si>
    <t>850026048307</t>
  </si>
  <si>
    <t>F31 CA165767-03 Paluch TuitSch</t>
  </si>
  <si>
    <t>1012100</t>
  </si>
  <si>
    <t>5 F31 CA165767-4</t>
  </si>
  <si>
    <t>850026048308</t>
  </si>
  <si>
    <t>F31 CA165767-03 Paluch StipSch</t>
  </si>
  <si>
    <t>850026048309</t>
  </si>
  <si>
    <t>F31 CA165767-03 Trvl-IASch</t>
  </si>
  <si>
    <t>850026048310</t>
  </si>
  <si>
    <t>F31 CA165767-03 Trvl-OASch</t>
  </si>
  <si>
    <t>850026048311</t>
  </si>
  <si>
    <t>5 T32 NS047996-10 TuitSch</t>
  </si>
  <si>
    <t>6262560610</t>
  </si>
  <si>
    <t>Joseph Broderick, MD</t>
  </si>
  <si>
    <t>1011982</t>
  </si>
  <si>
    <t>5 T32 NS047996-10</t>
  </si>
  <si>
    <t>850026048312</t>
  </si>
  <si>
    <t>6 T73MC00032-24-00 StipSch</t>
  </si>
  <si>
    <t>6263200000</t>
  </si>
  <si>
    <t>Pediatrics</t>
  </si>
  <si>
    <t>1012097</t>
  </si>
  <si>
    <t>6 T73MC00032-24-00 U</t>
  </si>
  <si>
    <t>850026048313</t>
  </si>
  <si>
    <t>5 R01 OH007364 -11 ISFBSch</t>
  </si>
  <si>
    <t>1011200</t>
  </si>
  <si>
    <t>5 R01 OH007364 -11</t>
  </si>
  <si>
    <t>850026048314</t>
  </si>
  <si>
    <t>1 T0BHP28567-01-00 TuitSch</t>
  </si>
  <si>
    <t>6262350000</t>
  </si>
  <si>
    <t>Residency</t>
  </si>
  <si>
    <t>1012098</t>
  </si>
  <si>
    <t>1 T0BHP28567-01-00</t>
  </si>
  <si>
    <t>850026048315</t>
  </si>
  <si>
    <t>5T32 AI060515-12 TuitSch</t>
  </si>
  <si>
    <t>6262419998</t>
  </si>
  <si>
    <t>ALL Research</t>
  </si>
  <si>
    <t>1011860</t>
  </si>
  <si>
    <t>5 T32 AI060515-12</t>
  </si>
  <si>
    <t>850026048316</t>
  </si>
  <si>
    <t>AAN ClinFell-Schmerler TuitSch</t>
  </si>
  <si>
    <t>G400749</t>
  </si>
  <si>
    <t>AANPA</t>
  </si>
  <si>
    <t>6262550550</t>
  </si>
  <si>
    <t>Espay MD, Alberto</t>
  </si>
  <si>
    <t>1012061</t>
  </si>
  <si>
    <t>AMER ACADEMY OF NEUR</t>
  </si>
  <si>
    <t>850026048317</t>
  </si>
  <si>
    <t>AHA 2015 Student E Yim StipSch</t>
  </si>
  <si>
    <t>6262560640</t>
  </si>
  <si>
    <t>Woo MD, Daniel</t>
  </si>
  <si>
    <t>1012187</t>
  </si>
  <si>
    <t>850026048319</t>
  </si>
  <si>
    <t>NIH T32 ES007250-26 TuitSch</t>
  </si>
  <si>
    <t>1012228</t>
  </si>
  <si>
    <t>2T32ES007250-26</t>
  </si>
  <si>
    <t>850026048320</t>
  </si>
  <si>
    <t>NIH T32 ES007250-26 StipSch</t>
  </si>
  <si>
    <t>850026048321</t>
  </si>
  <si>
    <t>NIH T32 ES007250-26 Trvl-IASch</t>
  </si>
  <si>
    <t>850026048322</t>
  </si>
  <si>
    <t>NIH T32 ES007250-26 Trvl-OASch</t>
  </si>
  <si>
    <t>850026048323</t>
  </si>
  <si>
    <t>F30 NS095578-01 TuitSch</t>
  </si>
  <si>
    <t>6263404101</t>
  </si>
  <si>
    <t>James Herman (PhD)</t>
  </si>
  <si>
    <t>1012202</t>
  </si>
  <si>
    <t>1 F30 NS095578-01</t>
  </si>
  <si>
    <t>850026048324</t>
  </si>
  <si>
    <t>F30 NS095578-01 BookSch</t>
  </si>
  <si>
    <t>850026048325</t>
  </si>
  <si>
    <t>F30 NS095578-01 Stipsch</t>
  </si>
  <si>
    <t>850026048326</t>
  </si>
  <si>
    <t>F30 NS095578-01 Trvl-IASch</t>
  </si>
  <si>
    <t>850026048327</t>
  </si>
  <si>
    <t>F30 NS095578-01 Trvl-OASch</t>
  </si>
  <si>
    <t>850026048328</t>
  </si>
  <si>
    <t>COF/PCMH FY16-17 TuitSch</t>
  </si>
  <si>
    <t>G200396</t>
  </si>
  <si>
    <t>OBR/COF/PCMH/FY16-17</t>
  </si>
  <si>
    <t>6260000015</t>
  </si>
  <si>
    <t>COM- Scholarships</t>
  </si>
  <si>
    <t>1012222</t>
  </si>
  <si>
    <t>850026048329</t>
  </si>
  <si>
    <t>AAN ClFel-Schmerler Trvl-IASch</t>
  </si>
  <si>
    <t>850026048330</t>
  </si>
  <si>
    <t>AAN ClFel-Schmerler Trvl-OASch</t>
  </si>
  <si>
    <t>850026048331</t>
  </si>
  <si>
    <t>T32 NS047996-10 TuitSch 15US</t>
  </si>
  <si>
    <t>850026048332</t>
  </si>
  <si>
    <t>5 U01 NS086512-03 TuitSch</t>
  </si>
  <si>
    <t>6262560680</t>
  </si>
  <si>
    <t>Khatri MD, Pooja</t>
  </si>
  <si>
    <t>1012026</t>
  </si>
  <si>
    <t>5 U10 NS086512-03</t>
  </si>
  <si>
    <t>850026048333</t>
  </si>
  <si>
    <t>2R01NS04760309 IS Tuitn FB Sch</t>
  </si>
  <si>
    <t>6262411998</t>
  </si>
  <si>
    <t>Car Research</t>
  </si>
  <si>
    <t>1011436</t>
  </si>
  <si>
    <t>5 R01 NS047603-09,10</t>
  </si>
  <si>
    <t>850028048001</t>
  </si>
  <si>
    <t>Ohio GEAR UP Regional 15-16 Gr</t>
  </si>
  <si>
    <t>28</t>
  </si>
  <si>
    <t>Blue Ash</t>
  </si>
  <si>
    <t>G180022</t>
  </si>
  <si>
    <t>Ohio GEAR UP REG BA</t>
  </si>
  <si>
    <t>8280000000</t>
  </si>
  <si>
    <t>UCBA College-Admin</t>
  </si>
  <si>
    <t>1012179</t>
  </si>
  <si>
    <t>OH GEARUP-15/16-BASH</t>
  </si>
  <si>
    <t>R</t>
  </si>
  <si>
    <t>UC Blue Ash College</t>
  </si>
  <si>
    <t>850029041008</t>
  </si>
  <si>
    <t>CostShar D19HP25914-03 A100001</t>
  </si>
  <si>
    <t>29</t>
  </si>
  <si>
    <t>Nursing</t>
  </si>
  <si>
    <t>6290200000</t>
  </si>
  <si>
    <t>Inst Nursing Rsrch</t>
  </si>
  <si>
    <t>1011922</t>
  </si>
  <si>
    <t>5 D19 HP25914-03-00</t>
  </si>
  <si>
    <t>850029041010</t>
  </si>
  <si>
    <t>Jonas Scholars '14 TrvlIASchCS</t>
  </si>
  <si>
    <t>1010980</t>
  </si>
  <si>
    <t>JONAS SCHOLARS AACN</t>
  </si>
  <si>
    <t>850029041011</t>
  </si>
  <si>
    <t>OSU Sub OMD201609 Trvl-IASchCS</t>
  </si>
  <si>
    <t>1011973</t>
  </si>
  <si>
    <t>OSU SUB OMD201609</t>
  </si>
  <si>
    <t>850029041012</t>
  </si>
  <si>
    <t>OSU Sub OMD201609 Trvl-OASchCS</t>
  </si>
  <si>
    <t>850029042001</t>
  </si>
  <si>
    <t>2014 Futre Nurs Sch Tuit CstSh</t>
  </si>
  <si>
    <t>D101016</t>
  </si>
  <si>
    <t>CoN Fac Allocations</t>
  </si>
  <si>
    <t>1011412</t>
  </si>
  <si>
    <t>RWJF SCHOLAR PROGRAM</t>
  </si>
  <si>
    <t>850029042002</t>
  </si>
  <si>
    <t>RW Johnson Fdn 72591 TuitCstSh</t>
  </si>
  <si>
    <t>1011844</t>
  </si>
  <si>
    <t>RWJ FDN; AWD 72591</t>
  </si>
  <si>
    <t>850029042003</t>
  </si>
  <si>
    <t>CostShar D19HP25914-03 D100734</t>
  </si>
  <si>
    <t>D100734</t>
  </si>
  <si>
    <t>Start Up Funding</t>
  </si>
  <si>
    <t>850029048002</t>
  </si>
  <si>
    <t>1 A22HP299180100 StipSch</t>
  </si>
  <si>
    <t>1012662</t>
  </si>
  <si>
    <t>1 A22 HP 29918-01-00</t>
  </si>
  <si>
    <t>850029048014</t>
  </si>
  <si>
    <t>Jonas Scholars 14-16 Tuition</t>
  </si>
  <si>
    <t>G401089</t>
  </si>
  <si>
    <t>Jonas Scholars Prog</t>
  </si>
  <si>
    <t>850029048023</t>
  </si>
  <si>
    <t>2014 Future Nurs Sch Tuition</t>
  </si>
  <si>
    <t>G401384</t>
  </si>
  <si>
    <t>RWJ Future Nursing</t>
  </si>
  <si>
    <t>850029048024</t>
  </si>
  <si>
    <t>2014 Futr Nurs Schlrs Stpd Sch</t>
  </si>
  <si>
    <t>850029048025</t>
  </si>
  <si>
    <t>HealthPath SOSNet Init StipSch</t>
  </si>
  <si>
    <t>G401409</t>
  </si>
  <si>
    <t>SOSNet Init/UN14-60</t>
  </si>
  <si>
    <t>1011587</t>
  </si>
  <si>
    <t>HEALTHPATH SOSNET</t>
  </si>
  <si>
    <t>850029048026</t>
  </si>
  <si>
    <t>RW Johnson Fdn 72591 StipSch</t>
  </si>
  <si>
    <t>G401447</t>
  </si>
  <si>
    <t>RW Johnson Fdn 72591</t>
  </si>
  <si>
    <t>850029048027</t>
  </si>
  <si>
    <t>5 D19HP25914-03-00 TuitSch</t>
  </si>
  <si>
    <t>850029048028</t>
  </si>
  <si>
    <t>5 D19HP25914-03-00 StipSch</t>
  </si>
  <si>
    <t>850029048029</t>
  </si>
  <si>
    <t>T42 OH008432-10 Stip Sch</t>
  </si>
  <si>
    <t>1011941</t>
  </si>
  <si>
    <t>850029048030</t>
  </si>
  <si>
    <t>1 A22HP2866501-00 StipSch</t>
  </si>
  <si>
    <t>1011992</t>
  </si>
  <si>
    <t>1 A22HP2866501-00</t>
  </si>
  <si>
    <t>850029048031</t>
  </si>
  <si>
    <t>850029048032</t>
  </si>
  <si>
    <t>850029048033</t>
  </si>
  <si>
    <t>AAMC / NIH MD006960 Trvl-IASch</t>
  </si>
  <si>
    <t>G101761</t>
  </si>
  <si>
    <t>AAMC / NIH MD00696</t>
  </si>
  <si>
    <t>1011972</t>
  </si>
  <si>
    <t>AAMC U24MD006960-05</t>
  </si>
  <si>
    <t>850029048034</t>
  </si>
  <si>
    <t>AAMC / NIH MD006960 Trvl-OASch</t>
  </si>
  <si>
    <t>850029048035</t>
  </si>
  <si>
    <t>OSU sub MEDTAPP CMS TuitSch</t>
  </si>
  <si>
    <t>G101945</t>
  </si>
  <si>
    <t>OSURF sub MEDTAPP</t>
  </si>
  <si>
    <t>850029048036</t>
  </si>
  <si>
    <t>850029048037</t>
  </si>
  <si>
    <t>RWJF FNSP 2014#72097 TrvlIASch</t>
  </si>
  <si>
    <t>850029048038</t>
  </si>
  <si>
    <t>RWJF FNSP 2014#72097 TrvlOASch</t>
  </si>
  <si>
    <t>850034048001</t>
  </si>
  <si>
    <t>USED P047A120053 Upwrd Bnd Tut</t>
  </si>
  <si>
    <t>34</t>
  </si>
  <si>
    <t>Clermont</t>
  </si>
  <si>
    <t>G100102</t>
  </si>
  <si>
    <t>US ED LTR OF CRE(CL)</t>
  </si>
  <si>
    <t>8340000003</t>
  </si>
  <si>
    <t>Clermont State Rev</t>
  </si>
  <si>
    <t>1009786</t>
  </si>
  <si>
    <t>USED P047A120053-13</t>
  </si>
  <si>
    <t>C</t>
  </si>
  <si>
    <t>UC Clermont College</t>
  </si>
  <si>
    <t>850034048002</t>
  </si>
  <si>
    <t>USED P047A120053 Upwrd Bnd Bks</t>
  </si>
  <si>
    <t>850034048003</t>
  </si>
  <si>
    <t>USED P047A120053 Upwrd Bnd Stp</t>
  </si>
  <si>
    <t>850034048004</t>
  </si>
  <si>
    <t>USED P047A120053-13 InSt Trvl</t>
  </si>
  <si>
    <t>850034048005</t>
  </si>
  <si>
    <t>USED P047A120053-13 OutSt Trvl</t>
  </si>
  <si>
    <t>850035048007</t>
  </si>
  <si>
    <t>Dpt Ed H325D090059 InSt TutSpr</t>
  </si>
  <si>
    <t>35</t>
  </si>
  <si>
    <t>Allied Health Sciences</t>
  </si>
  <si>
    <t>6350300000</t>
  </si>
  <si>
    <t>Comm Sci &amp; Disorders</t>
  </si>
  <si>
    <t>1011390</t>
  </si>
  <si>
    <t>USED H325K140302-15</t>
  </si>
  <si>
    <t>850035048010</t>
  </si>
  <si>
    <t>USED H325K140302 StipSch</t>
  </si>
  <si>
    <t>850035048012</t>
  </si>
  <si>
    <t>5 G02HP27974-02-00 StipSch</t>
  </si>
  <si>
    <t>6350700000</t>
  </si>
  <si>
    <t>School Social Work</t>
  </si>
  <si>
    <t>1012188</t>
  </si>
  <si>
    <t>5 G02HP27974-02-00</t>
  </si>
  <si>
    <t>850036048003</t>
  </si>
  <si>
    <t>OBR OMIC 2014-16 StipSch</t>
  </si>
  <si>
    <t>36</t>
  </si>
  <si>
    <t>Prof Pract &amp; Exp Lrng</t>
  </si>
  <si>
    <t>G200364</t>
  </si>
  <si>
    <t>OBR OMIC PROG 2014-6</t>
  </si>
  <si>
    <t>7360000000</t>
  </si>
  <si>
    <t>Div of Prof Practice</t>
  </si>
  <si>
    <t>1011079</t>
  </si>
  <si>
    <t>OBR OMIC PGM 2014-16</t>
  </si>
  <si>
    <t>850036048004</t>
  </si>
  <si>
    <t>Freeman Singapore Trvl-OASch</t>
  </si>
  <si>
    <t>G401157</t>
  </si>
  <si>
    <t>Freeman Foundation</t>
  </si>
  <si>
    <t>1012413</t>
  </si>
  <si>
    <t>FREEMAN FOUNDATION</t>
  </si>
  <si>
    <t>850055048001</t>
  </si>
  <si>
    <t>NSF DGE-1610397 GRFP TuitSch</t>
  </si>
  <si>
    <t>55</t>
  </si>
  <si>
    <t>7550000000</t>
  </si>
  <si>
    <t>1012355</t>
  </si>
  <si>
    <t>NSF DGE-1610397</t>
  </si>
  <si>
    <t>850055048002</t>
  </si>
  <si>
    <t>NSF DGE-1610397 GRFP StipSch</t>
  </si>
  <si>
    <t>850094048001</t>
  </si>
  <si>
    <t>HDTRA-1-15-1-0033 ISFBSch</t>
  </si>
  <si>
    <t>94</t>
  </si>
  <si>
    <t>G102057</t>
  </si>
  <si>
    <t>HDTRA1-15-1-0033</t>
  </si>
  <si>
    <t>1660000000</t>
  </si>
  <si>
    <t>VP for Research</t>
  </si>
  <si>
    <t>1011703</t>
  </si>
  <si>
    <t>HDTRA1-15-1-0033 DOD</t>
  </si>
  <si>
    <t>850026044047</t>
  </si>
  <si>
    <t>UL1TR001425-02 BookSch-CS</t>
  </si>
  <si>
    <t>820000011001</t>
  </si>
  <si>
    <t>Ohio College Opp Grant (FA)</t>
  </si>
  <si>
    <t>FAINGIT</t>
  </si>
  <si>
    <t>550104</t>
  </si>
  <si>
    <t>State Scholarship</t>
  </si>
  <si>
    <t>G200341</t>
  </si>
  <si>
    <t>OCOG FY14-15</t>
  </si>
  <si>
    <t>1012399</t>
  </si>
  <si>
    <t>OCOG FY16-17</t>
  </si>
  <si>
    <t>820000011002</t>
  </si>
  <si>
    <t>Ohio College Opp Grant (SP)</t>
  </si>
  <si>
    <t>820000011003</t>
  </si>
  <si>
    <t>Ohio College Opp Grant (SU)</t>
  </si>
  <si>
    <t>820000011010</t>
  </si>
  <si>
    <t>OH Coll Opportunity Grnt SA16</t>
  </si>
  <si>
    <r>
      <t xml:space="preserve">Department's </t>
    </r>
    <r>
      <rPr>
        <b/>
        <sz val="10"/>
        <rFont val="Arial"/>
        <family val="2"/>
      </rPr>
      <t>Graduate Incentive</t>
    </r>
    <r>
      <rPr>
        <sz val="10"/>
        <rFont val="Arial"/>
        <family val="2"/>
      </rPr>
      <t xml:space="preserve"> Scholarship used for cost share</t>
    </r>
  </si>
  <si>
    <r>
      <t xml:space="preserve">Department's </t>
    </r>
    <r>
      <rPr>
        <b/>
        <sz val="10"/>
        <rFont val="Arial"/>
        <family val="2"/>
      </rPr>
      <t>Graduate Assistant</t>
    </r>
    <r>
      <rPr>
        <sz val="10"/>
        <rFont val="Arial"/>
        <family val="2"/>
      </rPr>
      <t xml:space="preserve"> Scholarship used for cost share</t>
    </r>
  </si>
  <si>
    <t>The fees below are seldom used for sponsored awards. Request as needed.</t>
  </si>
  <si>
    <t>Some proposals include NRS*</t>
  </si>
  <si>
    <t>*Warning: NRSA training grants don't allow predoc total compensation (which includes tuition) to exceed the "0" level for postdoc stipend.</t>
  </si>
  <si>
    <t>Inclusion of non-resident surcharge will likely exceed that level. So, the department may have to cost share some of NRS if included.</t>
  </si>
  <si>
    <t>*UGS Requirements Check/Check student for cumulative enrollment hours &lt;=174</t>
  </si>
  <si>
    <t>Tuition Scholarship</t>
  </si>
  <si>
    <t>In-State FB Scholarship (see notes near bottom)</t>
  </si>
  <si>
    <t xml:space="preserve"> Unrestricted / Non-Tuition (see below for Tuition)</t>
  </si>
  <si>
    <t>GA-18-IT</t>
  </si>
  <si>
    <t>GA-20-MSC</t>
  </si>
  <si>
    <t>Material Science</t>
  </si>
  <si>
    <t>GA-24-LLM</t>
  </si>
  <si>
    <t>Law LLM</t>
  </si>
  <si>
    <t>GA-26-NEU</t>
  </si>
  <si>
    <t>Neurosciences</t>
  </si>
  <si>
    <t>Info Tech</t>
  </si>
  <si>
    <t>GI-15-ADM  A&amp;S - Admin</t>
  </si>
  <si>
    <t>GI-15-ANT</t>
  </si>
  <si>
    <t>GI-15-BIO</t>
  </si>
  <si>
    <t>GI-15-CHM</t>
  </si>
  <si>
    <t>GI-15-CLS</t>
  </si>
  <si>
    <t>GI-15-COM</t>
  </si>
  <si>
    <t>GI-15-ENG</t>
  </si>
  <si>
    <t>GI-15-GEG</t>
  </si>
  <si>
    <t>GI-15-GEL</t>
  </si>
  <si>
    <t>GI-15-GRM</t>
  </si>
  <si>
    <t>GI-15-HIS</t>
  </si>
  <si>
    <t>GI-15-MTH</t>
  </si>
  <si>
    <t>GI-15-PHL</t>
  </si>
  <si>
    <t>GI-15-PHY</t>
  </si>
  <si>
    <t>GI-15-POL</t>
  </si>
  <si>
    <t>GI-15-PSY</t>
  </si>
  <si>
    <t>GI-15-RML</t>
  </si>
  <si>
    <t>GI-15-SOC</t>
  </si>
  <si>
    <t>GI-15-WGS</t>
  </si>
  <si>
    <t>GI-16-CMT</t>
  </si>
  <si>
    <t>GI-16-EMD</t>
  </si>
  <si>
    <t>GI-16-ENS</t>
  </si>
  <si>
    <t>GI-16-KEY</t>
  </si>
  <si>
    <t>GI-16-MED</t>
  </si>
  <si>
    <t>GI-16-OMD</t>
  </si>
  <si>
    <t>GI-16-PER</t>
  </si>
  <si>
    <t>GI-18-ADM</t>
  </si>
  <si>
    <t>GI-18-CMJ</t>
  </si>
  <si>
    <t>GI-18-HMS</t>
  </si>
  <si>
    <t>GI-18-IT</t>
  </si>
  <si>
    <t>GI-18-TCH</t>
  </si>
  <si>
    <t>GI-20-ADS</t>
  </si>
  <si>
    <t>GI-20-AER</t>
  </si>
  <si>
    <t>GI-20-BME</t>
  </si>
  <si>
    <t>GI-20-CHM</t>
  </si>
  <si>
    <t>GI-20-CSI</t>
  </si>
  <si>
    <t>GI-20-DYS</t>
  </si>
  <si>
    <t>GI-20-ECS</t>
  </si>
  <si>
    <t>GI-20-ENV</t>
  </si>
  <si>
    <t>GI-20-MSC</t>
  </si>
  <si>
    <t>GI-22-ADM</t>
  </si>
  <si>
    <t>GI-22-ECN</t>
  </si>
  <si>
    <t>GI-23-ADM</t>
  </si>
  <si>
    <t>GI-23-AID</t>
  </si>
  <si>
    <t>GI-23-ART</t>
  </si>
  <si>
    <t>GI-23-DES</t>
  </si>
  <si>
    <t>GI-23-PLN</t>
  </si>
  <si>
    <t>GI-24-LLM</t>
  </si>
  <si>
    <t>GI-25-ADM</t>
  </si>
  <si>
    <t>GI-26-CAN</t>
  </si>
  <si>
    <t>GI-26-DVB</t>
  </si>
  <si>
    <t>GI-26-ENH</t>
  </si>
  <si>
    <t>GI-26-FLX</t>
  </si>
  <si>
    <t>GI-26-GNC</t>
  </si>
  <si>
    <t>GI-26-IMM</t>
  </si>
  <si>
    <t>GI-26-MCP</t>
  </si>
  <si>
    <t>GI-26-MLG</t>
  </si>
  <si>
    <t>GI-26-NEU</t>
  </si>
  <si>
    <t>GI-26-PHR</t>
  </si>
  <si>
    <t>GI-26-PST</t>
  </si>
  <si>
    <t>GI-26-PSY</t>
  </si>
  <si>
    <t>GI-26-PTH</t>
  </si>
  <si>
    <t>GI-26-RDO</t>
  </si>
  <si>
    <t>GI-29-ADM</t>
  </si>
  <si>
    <t>GI-35-ADM</t>
  </si>
  <si>
    <t>GI-35-AND</t>
  </si>
  <si>
    <t>GI-35-CSD</t>
  </si>
  <si>
    <t>GI-35-NTS</t>
  </si>
  <si>
    <t>GI-35-REH</t>
  </si>
  <si>
    <t>GI-35-SWK</t>
  </si>
  <si>
    <t>GI-55-ADM</t>
  </si>
  <si>
    <t>GI-55-EDA</t>
  </si>
  <si>
    <t>GI-55-TFT</t>
  </si>
  <si>
    <t>Grad Incentive Scholarship</t>
  </si>
  <si>
    <t>If this is an NRSA training grant or an NSF REU grant, this restriction applies!!</t>
  </si>
  <si>
    <r>
      <t xml:space="preserve">Award Description </t>
    </r>
    <r>
      <rPr>
        <b/>
        <sz val="8"/>
        <color indexed="8"/>
        <rFont val="Tahoma"/>
        <family val="2"/>
      </rPr>
      <t>(approx. 20 characters or less):</t>
    </r>
  </si>
  <si>
    <t>G Fund</t>
  </si>
  <si>
    <t>If requesting multiple item types for this grant, give grant fund, cost center and functional area (line below)</t>
  </si>
  <si>
    <t>CEAS-Advanced Structures</t>
  </si>
  <si>
    <t>CEAS-Aerospace</t>
  </si>
  <si>
    <t>CAHS-Analytical &amp; Diag Sci</t>
  </si>
  <si>
    <t>A&amp;S-Anthropology</t>
  </si>
  <si>
    <t>DAAP-Arch &amp; Int Design</t>
  </si>
  <si>
    <t>DAAP-Art</t>
  </si>
  <si>
    <t>A&amp;S-Biology</t>
  </si>
  <si>
    <t>CEAS-Biomedical</t>
  </si>
  <si>
    <t>BUS-Business Admin</t>
  </si>
  <si>
    <t>CAHS-Admin</t>
  </si>
  <si>
    <t>MED-Cancer &amp; Cell Biology</t>
  </si>
  <si>
    <t>CECH-Admin</t>
  </si>
  <si>
    <t>CEAS-Chemical Eng</t>
  </si>
  <si>
    <t>A&amp;S-Chemistry</t>
  </si>
  <si>
    <t>A&amp;S-Classics</t>
  </si>
  <si>
    <t>A&amp;S-Communications</t>
  </si>
  <si>
    <t>A&amp;S-English</t>
  </si>
  <si>
    <t>A&amp;S-Geography</t>
  </si>
  <si>
    <t>A&amp;S-Geology</t>
  </si>
  <si>
    <t>A&amp;S-German</t>
  </si>
  <si>
    <t>A&amp;S-History</t>
  </si>
  <si>
    <t>A&amp;S-Math</t>
  </si>
  <si>
    <t>A&amp;S-Philosophy</t>
  </si>
  <si>
    <t>A&amp;S-Physics</t>
  </si>
  <si>
    <t>A&amp;S-Political Science</t>
  </si>
  <si>
    <t>A&amp;S-Psychology</t>
  </si>
  <si>
    <t>A&amp;S-Romance Languages</t>
  </si>
  <si>
    <t>A&amp;S-Sociology</t>
  </si>
  <si>
    <t>A&amp;S-Wom, Gendr &amp; Sex</t>
  </si>
  <si>
    <t>CEAS-Computer Science</t>
  </si>
  <si>
    <t>CEAS-Dynamic Systems</t>
  </si>
  <si>
    <t>CEAS-Electrical &amp; Comp</t>
  </si>
  <si>
    <t>CEAS-Environmental</t>
  </si>
  <si>
    <t>CEAS-Material Science</t>
  </si>
  <si>
    <t>DAAP-Admin</t>
  </si>
  <si>
    <t>DAAP-Design</t>
  </si>
  <si>
    <t>DAAP-Planning</t>
  </si>
  <si>
    <t>MED-Dev Biology</t>
  </si>
  <si>
    <t>MED-Env Health</t>
  </si>
  <si>
    <t>MED-Flex</t>
  </si>
  <si>
    <t>MED-Genetic Counseling</t>
  </si>
  <si>
    <t>MED-Immunobiology</t>
  </si>
  <si>
    <t>MED-Mole &amp; Cell Phys</t>
  </si>
  <si>
    <t>MED-Molecular Genetics</t>
  </si>
  <si>
    <t>MED-Neurosciences</t>
  </si>
  <si>
    <t>MED-Pathology</t>
  </si>
  <si>
    <t>MED-Pharmacology</t>
  </si>
  <si>
    <t>MED-PSTP</t>
  </si>
  <si>
    <t>MED-Psychiatry</t>
  </si>
  <si>
    <t>MED-Radiation Oncology</t>
  </si>
  <si>
    <t>CECH-Criminal  Justice</t>
  </si>
  <si>
    <t>CECH-Human  Services</t>
  </si>
  <si>
    <t>CECH-Info Tech</t>
  </si>
  <si>
    <t>CECH-Teacher Education</t>
  </si>
  <si>
    <t>CAHS-Comm Science &amp; Dis</t>
  </si>
  <si>
    <t>CAHS-Nutritional Sciences</t>
  </si>
  <si>
    <t>CAHS-Rehab Sciences</t>
  </si>
  <si>
    <t>CAHS-Social Work</t>
  </si>
  <si>
    <t>CCM-Comp, Music, Theory</t>
  </si>
  <si>
    <t>CCM-EMedia</t>
  </si>
  <si>
    <t>CCM-Ensembles</t>
  </si>
  <si>
    <t>CCM-Keyboard</t>
  </si>
  <si>
    <t>CCM-Music Education</t>
  </si>
  <si>
    <t>CCM-OMDA</t>
  </si>
  <si>
    <t>CCM-Performance</t>
  </si>
  <si>
    <t>BUS-Economics</t>
  </si>
  <si>
    <t>NURS-Nursing Admin</t>
  </si>
  <si>
    <t>PHARM-Pharmacy Admin</t>
  </si>
  <si>
    <t>LAW-LLM</t>
  </si>
  <si>
    <t>MED-COM Administration</t>
  </si>
  <si>
    <t xml:space="preserve">Note: </t>
  </si>
  <si>
    <t>The 3 items at left are the default tuition for most proposals</t>
  </si>
  <si>
    <t>Last term in Catalyst (as of 8/4/2016)</t>
  </si>
  <si>
    <t>*Review and update at least once per year</t>
  </si>
  <si>
    <t>InsurSch</t>
  </si>
  <si>
    <t>Date Sent for for Catalyst Setup</t>
  </si>
  <si>
    <t>Unrestricted / Non-Tuition for Cost Share</t>
  </si>
  <si>
    <t>MED-UHS</t>
  </si>
  <si>
    <t>MED-OBGYN</t>
  </si>
  <si>
    <t>Med-Otolaryngology</t>
  </si>
  <si>
    <t>Med-Ophthalmology</t>
  </si>
  <si>
    <t>MED-Family &amp; Comm Medicine</t>
  </si>
  <si>
    <t>Catalyst Dates</t>
  </si>
  <si>
    <t>The dates below are used for Catalyst</t>
  </si>
  <si>
    <t>Item Type setup</t>
  </si>
  <si>
    <t>Cells with yellow background should be reviewed and completed if relevant.</t>
  </si>
  <si>
    <t>Cells with orange background will have computed values, but may be overwritten.</t>
  </si>
  <si>
    <t>If you are only requesting one Item Type with this form, you may enter account string directly on Item Type line.</t>
  </si>
  <si>
    <t>Most of these cells have account string values that feed from Row 14.</t>
  </si>
  <si>
    <t>GA and GI Cost Share</t>
  </si>
  <si>
    <t>This worksheet contains account strings for known Graduate Assistant Scholarship awards, and Graduate Incentive Scholarship awards.</t>
  </si>
  <si>
    <t>These awards are often used for cost share. The same account string is used and same restrictions apply with the grant number added.</t>
  </si>
  <si>
    <t>Department (Cell J9):  If you department isn't in the dropdown, just be sure to revise the College/Unit entry to include your department (e.g. COM-Cardiology)*</t>
  </si>
  <si>
    <t>Dates (Cells AK8 and AK9):</t>
  </si>
  <si>
    <t>Don't overlook:</t>
  </si>
  <si>
    <t>The following fields must be completed in order for an Item Type to be set up in Catalyst.</t>
  </si>
  <si>
    <t>---Enrollment Status (Row 16)</t>
  </si>
  <si>
    <t>---Responsible Fund (Cell Q14):</t>
  </si>
  <si>
    <t>---Grant (Cell H13):</t>
  </si>
  <si>
    <t>This form is for "grant" Item Types, and a grant number is required.</t>
  </si>
  <si>
    <t>Questions:</t>
  </si>
  <si>
    <t>"Catalyst" worksheeet</t>
  </si>
  <si>
    <t>INSTRUCTIONS</t>
  </si>
  <si>
    <t>Dates (required) may be entered in various formats ("9/1/2016", "September 1, 2016"). If done correctly, the cell format in Column "AR" (computed), will be "mm/dd/yyyy".</t>
  </si>
  <si>
    <t>Selecting Item Types:</t>
  </si>
  <si>
    <t>Put an "X" (or "x") in Column A of the row with the description that corresponds to what you looking to have the grant pay for.</t>
  </si>
  <si>
    <t>After selecting a row, make sure the account string shows up. It automatically populates if you enter information in section above, or you may manually enter if not.</t>
  </si>
  <si>
    <t>---Award Description (Cell P17):</t>
  </si>
  <si>
    <t>The "Item Type Description" will show in Column AR.  If that value has more than 30 characters (Column AU entry will indicate if too long), please modify Cell P17 to make it fit.</t>
  </si>
  <si>
    <t>Tuition Section:</t>
  </si>
  <si>
    <t>If selecting "Tuition" or "In State FB"*, be sure to select the Fees to be covered (see check boxes below). For GA/GI cost share there is no need to select.  When selections are made a value will appear in the "Charge Priority" field (Column AS).</t>
  </si>
  <si>
    <t>*See notes near bottom of "Catalyst" worksheet concerning "In State FB".</t>
  </si>
  <si>
    <t>Send the completed form to A323@uc.edu.</t>
  </si>
  <si>
    <t>The subject line of your e-mail should include "Item Type Request", the grant number, and the GA# for the responsible SRS-Accounting Division grant administrator.</t>
  </si>
  <si>
    <t>*Do not send this form directly to the Bursar's Office as you might for non-grant Item Type requests. Such requests will not be processed if they contain a grant number.</t>
  </si>
  <si>
    <t>Notes on completing this form:</t>
  </si>
  <si>
    <t>GIGTCS</t>
  </si>
  <si>
    <t>GIGTCPNO</t>
  </si>
  <si>
    <t>GIT</t>
  </si>
  <si>
    <t>GTN</t>
  </si>
  <si>
    <t>INS (S)</t>
  </si>
  <si>
    <t>COOP (P)</t>
  </si>
  <si>
    <t>001001</t>
  </si>
  <si>
    <t>Used for health insurance only</t>
  </si>
  <si>
    <t>Used for unrestricted (refunds allowed)</t>
  </si>
  <si>
    <t>Special requests</t>
  </si>
  <si>
    <t>100000</t>
  </si>
  <si>
    <t>100001</t>
  </si>
  <si>
    <t>111110</t>
  </si>
  <si>
    <t>110000</t>
  </si>
  <si>
    <t>110001</t>
  </si>
  <si>
    <t>111000</t>
  </si>
  <si>
    <t>111001</t>
  </si>
  <si>
    <t>110100</t>
  </si>
  <si>
    <t>110101</t>
  </si>
  <si>
    <t>110010</t>
  </si>
  <si>
    <t>110011</t>
  </si>
  <si>
    <t>111100</t>
  </si>
  <si>
    <t>111101</t>
  </si>
  <si>
    <t>111010</t>
  </si>
  <si>
    <t>111011</t>
  </si>
  <si>
    <t>110110</t>
  </si>
  <si>
    <t>110111</t>
  </si>
  <si>
    <t>111111</t>
  </si>
  <si>
    <t>101000</t>
  </si>
  <si>
    <t>222222</t>
  </si>
  <si>
    <t>GIGTCPD</t>
  </si>
  <si>
    <t>DL (D)</t>
  </si>
  <si>
    <t>DL=Distance learning</t>
  </si>
  <si>
    <t>GIGTCPND</t>
  </si>
  <si>
    <t>Distance Learning Fees (DL)</t>
  </si>
  <si>
    <t>1111111</t>
  </si>
  <si>
    <t>For other cost share, complete acct string, description, select fees below</t>
  </si>
  <si>
    <t>For other cost share, complete acct string and description</t>
  </si>
  <si>
    <t>Summer Stipend Scholarship Item Type</t>
  </si>
  <si>
    <t>1.  May be used when a stipend is to be paid on a recurring basis (not lump sum payments) over the summer when the student is not enrolled.</t>
  </si>
  <si>
    <t>2.  The Item Type will be set up unrestricted without the enrollment restriction.  The first four digits will be 8513 (instead of 8500). Otherwise it will be the same as the item type for enrolled periods.</t>
  </si>
  <si>
    <t>(Enrollment required)</t>
  </si>
  <si>
    <r>
      <t xml:space="preserve">(Enrollment </t>
    </r>
    <r>
      <rPr>
        <u/>
        <sz val="10"/>
        <color rgb="FFFF0000"/>
        <rFont val="Arial"/>
        <family val="2"/>
      </rPr>
      <t>not</t>
    </r>
    <r>
      <rPr>
        <sz val="10"/>
        <color rgb="FFFF0000"/>
        <rFont val="Arial"/>
        <family val="2"/>
      </rPr>
      <t xml:space="preserve"> required)</t>
    </r>
  </si>
  <si>
    <t>Other Stipend item type for unenrolled Summer term</t>
  </si>
  <si>
    <r>
      <t xml:space="preserve">Complete the form if you need a new item type created. </t>
    </r>
    <r>
      <rPr>
        <i/>
        <sz val="10"/>
        <rFont val="Arial"/>
        <family val="2"/>
      </rPr>
      <t>Changes to existing item types can be addressed via e-mail to the GA in SRS-Accounting Division.</t>
    </r>
  </si>
  <si>
    <t>*The dropdown uses values from the GA and GI Cost Share worksheet, and not all departments are on that list.</t>
  </si>
  <si>
    <t>We suggest no more than 20 characters (sometimes less). Choose text to uniquely identify this grant account (e.g. "SAP grant #" or sponsor ID with Year). Text for the Item Type will be automatically added to the lines selected below.</t>
  </si>
  <si>
    <t>Stipend/Enrollment:</t>
  </si>
  <si>
    <t>Typically, a student is expected to be enrolled in order to receive a stipend and an enrollment validation is included in the regular stipend item type.  For certain projects students/trainees in the program over the summer are eligible for stipends even if not enrolled.  If you expect that to be the case, put an "X" in Cell A26, and a special item type to use for an unenrolled summer period will be created.</t>
  </si>
  <si>
    <t>TuitCstShr</t>
  </si>
  <si>
    <r>
      <t>From:</t>
    </r>
    <r>
      <rPr>
        <sz val="11"/>
        <rFont val="Calibri"/>
        <family val="2"/>
      </rPr>
      <t xml:space="preserve"> Wolterman, Ken (wolterk)</t>
    </r>
  </si>
  <si>
    <r>
      <t>Sent:</t>
    </r>
    <r>
      <rPr>
        <sz val="11"/>
        <rFont val="Calibri"/>
        <family val="2"/>
      </rPr>
      <t xml:space="preserve"> Tuesday, August 22, 2017 10:31 AM</t>
    </r>
  </si>
  <si>
    <r>
      <t>To:</t>
    </r>
    <r>
      <rPr>
        <sz val="11"/>
        <rFont val="Calibri"/>
        <family val="2"/>
      </rPr>
      <t xml:space="preserve"> Ungruhe, John (ungruhjg); Provine, Doug (provinad); Bastian, Rhonda (bastiara); Pope, Janet (popejt); Morgan, Nicole (morgann3); Beasley, Jessica (beaslejh); Tonnis, Zachary (tonniszb)</t>
    </r>
  </si>
  <si>
    <r>
      <t>Cc:</t>
    </r>
    <r>
      <rPr>
        <sz val="11"/>
        <rFont val="Calibri"/>
        <family val="2"/>
      </rPr>
      <t xml:space="preserve"> Galloway, Deborah (gallowdj); Morgan, Nicole (morgann3); Elfers, Kati (elferske); Clark, Patrick (clarkpk)</t>
    </r>
  </si>
  <si>
    <r>
      <t>Subject:</t>
    </r>
    <r>
      <rPr>
        <sz val="11"/>
        <rFont val="Calibri"/>
        <family val="2"/>
      </rPr>
      <t xml:space="preserve"> RE: Question regarding stipends on a grant-special charge priority for some HRSA awards</t>
    </r>
  </si>
  <si>
    <t>All,</t>
  </si>
  <si>
    <t>Item Types set up for those sponsored stipends (non-UC) that are restricted to living expenses should be assigned the following:</t>
  </si>
  <si>
    <r>
      <t>·</t>
    </r>
    <r>
      <rPr>
        <sz val="7"/>
        <color rgb="FF000000"/>
        <rFont val="Times New Roman"/>
        <family val="1"/>
      </rPr>
      <t xml:space="preserve">         </t>
    </r>
    <r>
      <rPr>
        <sz val="10"/>
        <color rgb="FF000000"/>
        <rFont val="Tahoma"/>
        <family val="2"/>
      </rPr>
      <t>Charge Priority of GLVSTIP</t>
    </r>
  </si>
  <si>
    <r>
      <t>·</t>
    </r>
    <r>
      <rPr>
        <sz val="7"/>
        <color rgb="FF000000"/>
        <rFont val="Times New Roman"/>
        <family val="1"/>
      </rPr>
      <t xml:space="preserve">         </t>
    </r>
    <r>
      <rPr>
        <sz val="10"/>
        <color rgb="FF000000"/>
        <rFont val="Tahoma"/>
        <family val="2"/>
      </rPr>
      <t xml:space="preserve">Payment Priority of 689 </t>
    </r>
  </si>
  <si>
    <r>
      <t>·</t>
    </r>
    <r>
      <rPr>
        <sz val="7"/>
        <color rgb="FF000000"/>
        <rFont val="Times New Roman"/>
        <family val="1"/>
      </rPr>
      <t xml:space="preserve">         </t>
    </r>
    <r>
      <rPr>
        <sz val="10"/>
        <color rgb="FF000000"/>
        <rFont val="Tahoma"/>
        <family val="2"/>
      </rPr>
      <t>Refundable Indicator = Yes</t>
    </r>
  </si>
  <si>
    <t>The above configuration will allow other aid restricted to living expenses to be used first, limit the use of these funds for living expenses posted to the students bill (such as housing room and board charges), and allows remaining funds to be refunded to the student according to UC policy and procedure. The above configuration should only be used where the award guidelines clearly state that the use of these funds for tuition and fees is prohibited.</t>
  </si>
  <si>
    <t>Any existing awards needing the above configuration should be communicated to Janet Pope ASAP. Should you have questions or need additional information please let me know.</t>
  </si>
  <si>
    <t>Regards,</t>
  </si>
  <si>
    <t>Ken    </t>
  </si>
  <si>
    <t>We know of this restriction on at least one HRSA award (as of 10/10/2017).</t>
  </si>
  <si>
    <t>GIGCPD</t>
  </si>
  <si>
    <t>1101101</t>
  </si>
  <si>
    <t>Int'l Fee (L)</t>
  </si>
  <si>
    <t>International Student Fee</t>
  </si>
  <si>
    <t>GINGTCP1</t>
  </si>
  <si>
    <t>Ken Wolterman defined and created.</t>
  </si>
  <si>
    <t>If your department offers GA and/or GI awards which might be used for cost sharing and is not on this list, please contact the SRS-AD Catalyst GA for updating of the form.</t>
  </si>
  <si>
    <t>After receiving, the SRS-AD GA will review and may have questions for you. If no issues, they will forward the Item Type Request to the SRS-AD Catalyst GA through an internal workflow.</t>
  </si>
  <si>
    <t>After the SRS-AD Catalyst GA has reviewed the request and addressed any issues/questions, he will forward the request to the Bursar's Office and copy the contact indicated on the form.</t>
  </si>
  <si>
    <t>SRS GA will send completed Forms to: the SRS-AD assigned to Catalyst</t>
  </si>
  <si>
    <t>FASHI</t>
  </si>
  <si>
    <t xml:space="preserve">Full Time </t>
  </si>
  <si>
    <t xml:space="preserve">3/4 Time </t>
  </si>
  <si>
    <t xml:space="preserve">Half Time </t>
  </si>
  <si>
    <t xml:space="preserve">1/4 Time </t>
  </si>
  <si>
    <t>Internal Fees</t>
  </si>
  <si>
    <t>InternalShr</t>
  </si>
  <si>
    <t>GIGTCPNI</t>
  </si>
  <si>
    <t>Internal Fee (updated 05/07/2021)</t>
  </si>
  <si>
    <t>INT'L (T)</t>
  </si>
  <si>
    <t>1111110</t>
  </si>
  <si>
    <t>1111000</t>
  </si>
  <si>
    <t>1111100</t>
  </si>
  <si>
    <t>1101110</t>
  </si>
  <si>
    <t>Summer 2030</t>
  </si>
  <si>
    <t xml:space="preserve">TUITION </t>
  </si>
  <si>
    <t xml:space="preserve">NRSA CHILD CARE </t>
  </si>
  <si>
    <t>NRSA CHILDCARE COSTS</t>
  </si>
  <si>
    <t>Instructions - Look at Tab Below.</t>
  </si>
  <si>
    <t xml:space="preserve"> Min 1 </t>
  </si>
  <si>
    <t>Responsible fund (for charges after end date)</t>
  </si>
  <si>
    <r>
      <t xml:space="preserve">NRSA CHILD CARE Scholarship  </t>
    </r>
    <r>
      <rPr>
        <b/>
        <sz val="10"/>
        <color rgb="FFFF0000"/>
        <rFont val="Arial"/>
        <family val="2"/>
      </rPr>
      <t>(Training Grant or Fellowship)</t>
    </r>
  </si>
  <si>
    <t>If no enrollment restrictions, please select "Min 1".</t>
  </si>
  <si>
    <t>Note- The Grant Valid Dates will auto-populate the Catalyst Dates and Terms Requested.</t>
  </si>
  <si>
    <t>NOTE - The Grant Valid Dates will auto-populate the Catalyst Dates and Terms Requested.</t>
  </si>
  <si>
    <t>This is typically your departments "overhead" account.  Call the SRS-AD Catalyst GA if questions or concerns.  This account will be charged if the ItemType is mistakenly used after the budget validity date for the award has passed (usually 30-90 days after award end).       **The Responsible Fund Must be entered for cost center and FA setup on the grant.**</t>
  </si>
  <si>
    <t>GLVSTIP</t>
  </si>
  <si>
    <t>Automatic payout no deductions for any outstanding bill</t>
  </si>
  <si>
    <t>Room/Board</t>
  </si>
  <si>
    <t>Fly</t>
  </si>
  <si>
    <t>Bookstore Voucher</t>
  </si>
  <si>
    <t>Instr-FEE (I)</t>
  </si>
  <si>
    <t>Gen-FEE (G)</t>
  </si>
  <si>
    <t>Campus Life (C)</t>
  </si>
  <si>
    <t>(Click on link above to view GA contact information)</t>
  </si>
  <si>
    <t>https://research.uc.edu/support/offices/srs/staff</t>
  </si>
  <si>
    <t>UGS (GA and GI) FEES Covered (Campus Life, General, Non-Resident &amp; Instructional) - it does not cover the Program, Distance Learning or ITIE</t>
  </si>
  <si>
    <t>CEAS-Engineering Education</t>
  </si>
  <si>
    <t>Engineering &amp; Computing Education</t>
  </si>
  <si>
    <t xml:space="preserve">Subsistence allowance (meals, etc.) </t>
  </si>
  <si>
    <t>Subsistence allowance</t>
  </si>
  <si>
    <t>SRS Accounting Division Student Aid - Sponsored Award Item Type SetUp Form UPDATED: 10/18/2023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</si>
</sst>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yy"/>
  </numFmts>
  <fonts count="96" x14ac:knownFonts="1">
    <font>
      <sz val="10"/>
      <name val="Arial"/>
    </font>
    <font>
      <b/>
      <sz val="8"/>
      <color indexed="8"/>
      <name val="Tahoma"/>
      <family val="2"/>
    </font>
    <font>
      <sz val="10"/>
      <name val="Arial"/>
      <family val="2"/>
    </font>
    <font>
      <b/>
      <u/>
      <sz val="10"/>
      <name val="Tahoma"/>
      <family val="2"/>
    </font>
    <font>
      <b/>
      <sz val="10"/>
      <name val="Arial"/>
      <family val="2"/>
    </font>
    <font>
      <b/>
      <i/>
      <sz val="10"/>
      <name val="Arial"/>
      <family val="2"/>
    </font>
    <font>
      <sz val="12"/>
      <name val="Arial"/>
      <family val="2"/>
    </font>
    <font>
      <u/>
      <sz val="7.5"/>
      <color indexed="12"/>
      <name val="Arial"/>
      <family val="2"/>
    </font>
    <font>
      <u/>
      <sz val="10"/>
      <color indexed="12"/>
      <name val="Tahoma"/>
      <family val="2"/>
    </font>
    <font>
      <b/>
      <sz val="14"/>
      <name val="Arial"/>
      <family val="2"/>
    </font>
    <font>
      <sz val="11"/>
      <name val="Arial"/>
      <family val="2"/>
    </font>
    <font>
      <b/>
      <sz val="11"/>
      <name val="Arial"/>
      <family val="2"/>
    </font>
    <font>
      <b/>
      <sz val="11"/>
      <color indexed="12"/>
      <name val="Arial"/>
      <family val="2"/>
    </font>
    <font>
      <b/>
      <sz val="11"/>
      <color indexed="62"/>
      <name val="Arial"/>
      <family val="2"/>
    </font>
    <font>
      <b/>
      <i/>
      <sz val="8"/>
      <color indexed="39"/>
      <name val="Tahoma"/>
      <family val="2"/>
    </font>
    <font>
      <sz val="7"/>
      <name val="Arial"/>
      <family val="2"/>
    </font>
    <font>
      <sz val="9"/>
      <color indexed="81"/>
      <name val="Tahoma"/>
      <family val="2"/>
    </font>
    <font>
      <b/>
      <sz val="9"/>
      <color indexed="81"/>
      <name val="Tahoma"/>
      <family val="2"/>
    </font>
    <font>
      <b/>
      <sz val="12"/>
      <name val="Arial"/>
      <family val="2"/>
    </font>
    <font>
      <i/>
      <sz val="10"/>
      <name val="Arial"/>
      <family val="2"/>
    </font>
    <font>
      <sz val="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1"/>
      <color theme="1"/>
      <name val="Calibri"/>
      <family val="2"/>
    </font>
    <font>
      <b/>
      <sz val="11"/>
      <color rgb="FF3F3F3F"/>
      <name val="Calibri"/>
      <family val="2"/>
      <scheme val="minor"/>
    </font>
    <font>
      <b/>
      <sz val="10"/>
      <color rgb="FF3F3F3F"/>
      <name val="Arial"/>
      <family val="2"/>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14"/>
      <color theme="1"/>
      <name val="Tahoma"/>
      <family val="2"/>
    </font>
    <font>
      <sz val="10"/>
      <color theme="1"/>
      <name val="Tahoma"/>
      <family val="2"/>
    </font>
    <font>
      <sz val="10"/>
      <color rgb="FF002060"/>
      <name val="Tahoma"/>
      <family val="2"/>
    </font>
    <font>
      <i/>
      <sz val="10"/>
      <color rgb="FFFF0000"/>
      <name val="Arial"/>
      <family val="2"/>
    </font>
    <font>
      <b/>
      <sz val="10"/>
      <color theme="1"/>
      <name val="Tahoma"/>
      <family val="2"/>
    </font>
    <font>
      <b/>
      <sz val="10"/>
      <color rgb="FFFF0000"/>
      <name val="Arial"/>
      <family val="2"/>
    </font>
    <font>
      <b/>
      <i/>
      <sz val="9"/>
      <color rgb="FF00B050"/>
      <name val="Arial"/>
      <family val="2"/>
    </font>
    <font>
      <sz val="8"/>
      <color theme="1"/>
      <name val="Tahoma"/>
      <family val="2"/>
    </font>
    <font>
      <b/>
      <sz val="12"/>
      <color rgb="FF002060"/>
      <name val="Tahoma"/>
      <family val="2"/>
    </font>
    <font>
      <sz val="12"/>
      <color rgb="FFFF0000"/>
      <name val="Tahoma"/>
      <family val="2"/>
    </font>
    <font>
      <b/>
      <sz val="10"/>
      <color rgb="FF002060"/>
      <name val="Tahoma"/>
      <family val="2"/>
    </font>
    <font>
      <b/>
      <sz val="14"/>
      <color rgb="FF002060"/>
      <name val="Tahoma"/>
      <family val="2"/>
    </font>
    <font>
      <b/>
      <sz val="10"/>
      <color theme="5"/>
      <name val="Tahoma"/>
      <family val="2"/>
    </font>
    <font>
      <b/>
      <i/>
      <sz val="10"/>
      <color rgb="FF002060"/>
      <name val="Tahoma"/>
      <family val="2"/>
    </font>
    <font>
      <sz val="10"/>
      <color theme="0" tint="-0.249977111117893"/>
      <name val="Arial"/>
      <family val="2"/>
    </font>
    <font>
      <sz val="8"/>
      <color rgb="FFFF0000"/>
      <name val="Tahoma"/>
      <family val="2"/>
    </font>
    <font>
      <b/>
      <sz val="8"/>
      <color theme="1"/>
      <name val="Tahoma"/>
      <family val="2"/>
    </font>
    <font>
      <b/>
      <sz val="14"/>
      <color rgb="FFFF0000"/>
      <name val="Arial"/>
      <family val="2"/>
    </font>
    <font>
      <sz val="10"/>
      <color rgb="FFC00000"/>
      <name val="Arial"/>
      <family val="2"/>
    </font>
    <font>
      <b/>
      <sz val="10"/>
      <color rgb="FFFF0000"/>
      <name val="Tahoma"/>
      <family val="2"/>
    </font>
    <font>
      <b/>
      <sz val="8"/>
      <color rgb="FFFFFFFF"/>
      <name val="Helvetica"/>
    </font>
    <font>
      <b/>
      <u/>
      <sz val="11"/>
      <color theme="1"/>
      <name val="Calibri"/>
      <family val="2"/>
      <scheme val="minor"/>
    </font>
    <font>
      <b/>
      <sz val="12"/>
      <color rgb="FFFF0000"/>
      <name val="Arial"/>
      <family val="2"/>
    </font>
    <font>
      <b/>
      <sz val="9"/>
      <color theme="1"/>
      <name val="Tahoma"/>
      <family val="2"/>
    </font>
    <font>
      <b/>
      <i/>
      <sz val="12"/>
      <color rgb="FFFF0000"/>
      <name val="Tahoma"/>
      <family val="2"/>
    </font>
    <font>
      <b/>
      <i/>
      <sz val="12"/>
      <color rgb="FFFF0000"/>
      <name val="Arial"/>
      <family val="2"/>
    </font>
    <font>
      <sz val="11"/>
      <color rgb="FF1F497D"/>
      <name val="Calibri"/>
      <family val="2"/>
    </font>
    <font>
      <b/>
      <sz val="10"/>
      <color theme="3"/>
      <name val="Arial"/>
      <family val="2"/>
    </font>
    <font>
      <b/>
      <sz val="9"/>
      <color rgb="FFFF0000"/>
      <name val="Tahoma"/>
      <family val="2"/>
    </font>
    <font>
      <u/>
      <sz val="10"/>
      <color rgb="FFFF0000"/>
      <name val="Arial"/>
      <family val="2"/>
    </font>
    <font>
      <sz val="10"/>
      <name val="Tahoma"/>
      <family val="2"/>
    </font>
    <font>
      <b/>
      <sz val="12"/>
      <color rgb="FFFF0000"/>
      <name val="Tahoma"/>
      <family val="2"/>
    </font>
    <font>
      <sz val="11"/>
      <name val="Calibri"/>
      <family val="2"/>
    </font>
    <font>
      <b/>
      <sz val="11"/>
      <name val="Calibri"/>
      <family val="2"/>
    </font>
    <font>
      <sz val="10"/>
      <color rgb="FF000000"/>
      <name val="Tahoma"/>
      <family val="2"/>
    </font>
    <font>
      <sz val="10"/>
      <color rgb="FF000000"/>
      <name val="Symbol"/>
      <family val="1"/>
      <charset val="2"/>
    </font>
    <font>
      <sz val="7"/>
      <color rgb="FF000000"/>
      <name val="Times New Roman"/>
      <family val="1"/>
    </font>
    <font>
      <u/>
      <sz val="10"/>
      <color indexed="12"/>
      <name val="Arial"/>
      <family val="2"/>
    </font>
    <font>
      <u/>
      <sz val="11"/>
      <color indexed="12"/>
      <name val="Arial"/>
      <family val="2"/>
    </font>
    <font>
      <i/>
      <sz val="9"/>
      <name val="Arial"/>
      <family val="2"/>
    </font>
    <font>
      <b/>
      <sz val="13"/>
      <name val="Tahoma"/>
      <family val="2"/>
    </font>
    <font>
      <b/>
      <sz val="8"/>
      <name val="Tahoma"/>
      <family val="2"/>
    </font>
  </fonts>
  <fills count="4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124B86"/>
      </patternFill>
    </fill>
    <fill>
      <patternFill patternType="solid">
        <fgColor rgb="FFFFC000"/>
        <bgColor indexed="64"/>
      </patternFill>
    </fill>
    <fill>
      <patternFill patternType="solid">
        <fgColor theme="0" tint="-0.249977111117893"/>
        <bgColor indexed="64"/>
      </patternFill>
    </fill>
    <fill>
      <patternFill patternType="solid">
        <fgColor theme="1"/>
        <bgColor indexed="64"/>
      </patternFill>
    </fill>
    <fill>
      <patternFill patternType="solid">
        <fgColor rgb="FF92D050"/>
        <bgColor indexed="64"/>
      </patternFill>
    </fill>
    <fill>
      <patternFill patternType="solid">
        <fgColor rgb="FF99CCFF"/>
        <bgColor indexed="64"/>
      </patternFill>
    </fill>
    <fill>
      <patternFill patternType="solid">
        <fgColor theme="3"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119">
    <xf numFmtId="0" fontId="0" fillId="0" borderId="0"/>
    <xf numFmtId="0" fontId="21" fillId="2" borderId="0" applyNumberFormat="0" applyBorder="0" applyAlignment="0" applyProtection="0"/>
    <xf numFmtId="0" fontId="21" fillId="2" borderId="0" applyNumberFormat="0" applyBorder="0" applyAlignment="0" applyProtection="0"/>
    <xf numFmtId="0" fontId="22"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2"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2"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2"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2"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2"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2"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2"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5" borderId="0" applyNumberFormat="0" applyBorder="0" applyAlignment="0" applyProtection="0"/>
    <xf numFmtId="0" fontId="23" fillId="16" borderId="0" applyNumberFormat="0" applyBorder="0" applyAlignment="0" applyProtection="0"/>
    <xf numFmtId="0" fontId="24" fillId="16" borderId="0" applyNumberFormat="0" applyBorder="0" applyAlignment="0" applyProtection="0"/>
    <xf numFmtId="0" fontId="23" fillId="17"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23" fillId="20" borderId="0" applyNumberFormat="0" applyBorder="0" applyAlignment="0" applyProtection="0"/>
    <xf numFmtId="0" fontId="24" fillId="20" borderId="0" applyNumberFormat="0" applyBorder="0" applyAlignment="0" applyProtection="0"/>
    <xf numFmtId="0" fontId="23" fillId="21"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4" fillId="23" borderId="0" applyNumberFormat="0" applyBorder="0" applyAlignment="0" applyProtection="0"/>
    <xf numFmtId="0" fontId="23" fillId="24" borderId="0" applyNumberFormat="0" applyBorder="0" applyAlignment="0" applyProtection="0"/>
    <xf numFmtId="0" fontId="24" fillId="24" borderId="0" applyNumberFormat="0" applyBorder="0" applyAlignment="0" applyProtection="0"/>
    <xf numFmtId="0" fontId="23" fillId="25"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6" borderId="0" applyNumberFormat="0" applyBorder="0" applyAlignment="0" applyProtection="0"/>
    <xf numFmtId="0" fontId="27" fillId="27" borderId="30" applyNumberFormat="0" applyAlignment="0" applyProtection="0"/>
    <xf numFmtId="0" fontId="28" fillId="27" borderId="30" applyNumberFormat="0" applyAlignment="0" applyProtection="0"/>
    <xf numFmtId="0" fontId="29" fillId="28" borderId="31" applyNumberFormat="0" applyAlignment="0" applyProtection="0"/>
    <xf numFmtId="0" fontId="30" fillId="28" borderId="3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4" fillId="29" borderId="0" applyNumberFormat="0" applyBorder="0" applyAlignment="0" applyProtection="0"/>
    <xf numFmtId="0" fontId="35" fillId="0" borderId="32" applyNumberFormat="0" applyFill="0" applyAlignment="0" applyProtection="0"/>
    <xf numFmtId="0" fontId="36" fillId="0" borderId="32" applyNumberFormat="0" applyFill="0" applyAlignment="0" applyProtection="0"/>
    <xf numFmtId="0" fontId="37" fillId="0" borderId="33"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40" fillId="0" borderId="34"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1" fillId="30" borderId="30" applyNumberFormat="0" applyAlignment="0" applyProtection="0"/>
    <xf numFmtId="0" fontId="42" fillId="30" borderId="30" applyNumberFormat="0" applyAlignment="0" applyProtection="0"/>
    <xf numFmtId="0" fontId="43" fillId="0" borderId="35" applyNumberFormat="0" applyFill="0" applyAlignment="0" applyProtection="0"/>
    <xf numFmtId="0" fontId="44" fillId="0" borderId="35" applyNumberFormat="0" applyFill="0" applyAlignment="0" applyProtection="0"/>
    <xf numFmtId="0" fontId="45" fillId="31" borderId="0" applyNumberFormat="0" applyBorder="0" applyAlignment="0" applyProtection="0"/>
    <xf numFmtId="0" fontId="46"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 fillId="0" borderId="0"/>
    <xf numFmtId="0" fontId="21" fillId="0" borderId="0"/>
    <xf numFmtId="0" fontId="47" fillId="0" borderId="0"/>
    <xf numFmtId="0" fontId="21" fillId="32" borderId="36" applyNumberFormat="0" applyFont="0" applyAlignment="0" applyProtection="0"/>
    <xf numFmtId="0" fontId="22" fillId="32" borderId="36" applyNumberFormat="0" applyFont="0" applyAlignment="0" applyProtection="0"/>
    <xf numFmtId="0" fontId="48" fillId="27" borderId="37" applyNumberFormat="0" applyAlignment="0" applyProtection="0"/>
    <xf numFmtId="0" fontId="49" fillId="27" borderId="37"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38" applyNumberFormat="0" applyFill="0" applyAlignment="0" applyProtection="0"/>
    <xf numFmtId="0" fontId="51" fillId="0" borderId="38"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464">
    <xf numFmtId="0" fontId="0" fillId="0" borderId="0" xfId="0"/>
    <xf numFmtId="0" fontId="0" fillId="0" borderId="0" xfId="0" applyProtection="1"/>
    <xf numFmtId="0" fontId="54" fillId="0" borderId="0" xfId="0" applyFont="1" applyAlignment="1" applyProtection="1">
      <alignment horizontal="center" vertical="center" wrapText="1"/>
    </xf>
    <xf numFmtId="0" fontId="3" fillId="0" borderId="0" xfId="0" applyFont="1" applyAlignment="1" applyProtection="1">
      <alignment horizontal="left" vertical="center"/>
    </xf>
    <xf numFmtId="0" fontId="50" fillId="0" borderId="0" xfId="0" applyFont="1" applyAlignment="1" applyProtection="1"/>
    <xf numFmtId="0" fontId="55" fillId="0" borderId="0" xfId="0" applyFont="1" applyAlignment="1" applyProtection="1">
      <alignment horizontal="left" vertical="center"/>
    </xf>
    <xf numFmtId="0" fontId="56" fillId="0" borderId="0" xfId="0" applyFont="1" applyBorder="1" applyAlignment="1" applyProtection="1">
      <alignment vertical="center"/>
    </xf>
    <xf numFmtId="0" fontId="2" fillId="0" borderId="0" xfId="0" applyFont="1" applyProtection="1"/>
    <xf numFmtId="0" fontId="56" fillId="0" borderId="0" xfId="0" applyFont="1" applyBorder="1" applyAlignment="1" applyProtection="1">
      <alignment horizontal="center" vertical="center"/>
    </xf>
    <xf numFmtId="14" fontId="0" fillId="0" borderId="0" xfId="0" applyNumberFormat="1" applyProtection="1"/>
    <xf numFmtId="0" fontId="4" fillId="0" borderId="0" xfId="0" applyFont="1" applyProtection="1"/>
    <xf numFmtId="0" fontId="0" fillId="0" borderId="0" xfId="0" applyBorder="1" applyProtection="1"/>
    <xf numFmtId="0" fontId="4" fillId="0" borderId="0" xfId="0" applyFont="1" applyAlignment="1" applyProtection="1"/>
    <xf numFmtId="0" fontId="57" fillId="0" borderId="0" xfId="0" applyFont="1" applyProtection="1"/>
    <xf numFmtId="0" fontId="58" fillId="0" borderId="0" xfId="0" applyFont="1" applyAlignment="1" applyProtection="1">
      <alignment horizontal="left" vertical="center"/>
    </xf>
    <xf numFmtId="0" fontId="0" fillId="0" borderId="0" xfId="0" applyBorder="1" applyAlignment="1" applyProtection="1"/>
    <xf numFmtId="0" fontId="4" fillId="0" borderId="0" xfId="0" applyFont="1" applyBorder="1" applyProtection="1"/>
    <xf numFmtId="0" fontId="4" fillId="0" borderId="1" xfId="0" applyFont="1" applyBorder="1" applyAlignment="1" applyProtection="1">
      <alignment horizontal="center"/>
    </xf>
    <xf numFmtId="0" fontId="55" fillId="0" borderId="0" xfId="0" applyFont="1" applyBorder="1" applyAlignment="1" applyProtection="1">
      <alignment horizontal="left" vertical="center"/>
    </xf>
    <xf numFmtId="0" fontId="0" fillId="0" borderId="0" xfId="0" applyFill="1" applyProtection="1"/>
    <xf numFmtId="0" fontId="59" fillId="0" borderId="1" xfId="0" applyFont="1" applyBorder="1" applyAlignment="1" applyProtection="1">
      <alignment horizontal="center"/>
    </xf>
    <xf numFmtId="0" fontId="60" fillId="0" borderId="2" xfId="0" applyFont="1" applyFill="1" applyBorder="1" applyAlignment="1" applyProtection="1">
      <alignment horizontal="left"/>
    </xf>
    <xf numFmtId="0" fontId="60" fillId="0" borderId="3" xfId="0" applyFont="1" applyFill="1" applyBorder="1" applyAlignment="1" applyProtection="1">
      <alignment horizontal="left"/>
    </xf>
    <xf numFmtId="0" fontId="60" fillId="0" borderId="4" xfId="0" applyFont="1" applyFill="1" applyBorder="1" applyAlignment="1" applyProtection="1">
      <alignment horizontal="left"/>
    </xf>
    <xf numFmtId="0" fontId="58" fillId="0" borderId="0" xfId="0" applyFont="1" applyFill="1" applyBorder="1" applyAlignment="1" applyProtection="1">
      <alignment vertical="center"/>
    </xf>
    <xf numFmtId="0" fontId="58" fillId="0" borderId="0" xfId="0" applyFont="1" applyBorder="1" applyAlignment="1" applyProtection="1">
      <alignment vertical="center"/>
    </xf>
    <xf numFmtId="0" fontId="0" fillId="0" borderId="0" xfId="0" applyFill="1" applyBorder="1" applyProtection="1"/>
    <xf numFmtId="0" fontId="0" fillId="0" borderId="5" xfId="0" applyFill="1" applyBorder="1" applyAlignment="1" applyProtection="1">
      <alignment horizontal="center"/>
      <protection locked="0"/>
    </xf>
    <xf numFmtId="0" fontId="55" fillId="0" borderId="0" xfId="0" applyFont="1" applyFill="1" applyBorder="1" applyAlignment="1" applyProtection="1">
      <alignment horizontal="left" vertical="center"/>
    </xf>
    <xf numFmtId="0" fontId="59" fillId="0" borderId="1" xfId="0" applyFont="1" applyFill="1" applyBorder="1" applyAlignment="1" applyProtection="1">
      <alignment horizontal="center"/>
    </xf>
    <xf numFmtId="0" fontId="56"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center"/>
    </xf>
    <xf numFmtId="0" fontId="4" fillId="33" borderId="6" xfId="0" applyFont="1" applyFill="1" applyBorder="1" applyAlignment="1" applyProtection="1"/>
    <xf numFmtId="0" fontId="4" fillId="33" borderId="7" xfId="0" applyFont="1" applyFill="1" applyBorder="1" applyAlignment="1" applyProtection="1"/>
    <xf numFmtId="0" fontId="4" fillId="33" borderId="8" xfId="0" applyFont="1" applyFill="1" applyBorder="1" applyAlignment="1" applyProtection="1"/>
    <xf numFmtId="0" fontId="4" fillId="0" borderId="0" xfId="0" applyFont="1" applyFill="1" applyBorder="1" applyAlignment="1" applyProtection="1"/>
    <xf numFmtId="0" fontId="0" fillId="0" borderId="9" xfId="0" applyBorder="1" applyProtection="1"/>
    <xf numFmtId="0" fontId="61" fillId="0" borderId="0" xfId="0" applyFont="1" applyBorder="1" applyAlignment="1" applyProtection="1">
      <alignment horizontal="left" vertical="center"/>
    </xf>
    <xf numFmtId="0" fontId="2" fillId="0" borderId="10" xfId="0" applyFont="1" applyBorder="1" applyProtection="1"/>
    <xf numFmtId="0" fontId="0" fillId="0" borderId="10" xfId="0" applyBorder="1" applyProtection="1"/>
    <xf numFmtId="0" fontId="0" fillId="0" borderId="12" xfId="0" applyBorder="1" applyProtection="1"/>
    <xf numFmtId="0" fontId="0" fillId="0" borderId="0" xfId="0" applyAlignment="1" applyProtection="1">
      <alignment vertical="center"/>
    </xf>
    <xf numFmtId="0" fontId="5" fillId="0" borderId="0" xfId="0" applyFont="1" applyFill="1" applyAlignment="1" applyProtection="1"/>
    <xf numFmtId="0" fontId="2" fillId="0" borderId="0" xfId="0" applyFont="1" applyFill="1" applyBorder="1" applyProtection="1"/>
    <xf numFmtId="0" fontId="0" fillId="0" borderId="0" xfId="0" applyFill="1" applyBorder="1" applyAlignment="1" applyProtection="1">
      <alignment vertical="center"/>
    </xf>
    <xf numFmtId="0" fontId="0" fillId="0" borderId="0" xfId="0" applyFill="1" applyAlignment="1" applyProtection="1">
      <alignment vertical="center"/>
    </xf>
    <xf numFmtId="0" fontId="62"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center" vertical="center" wrapText="1"/>
    </xf>
    <xf numFmtId="0" fontId="6" fillId="0" borderId="0" xfId="0" applyFont="1" applyFill="1" applyAlignment="1" applyProtection="1">
      <alignment vertical="center"/>
    </xf>
    <xf numFmtId="0" fontId="64" fillId="0" borderId="0" xfId="0" applyFont="1" applyFill="1" applyBorder="1" applyAlignment="1" applyProtection="1">
      <alignment horizontal="left" vertical="top" wrapText="1"/>
    </xf>
    <xf numFmtId="0" fontId="65" fillId="0" borderId="0" xfId="0" applyFont="1" applyFill="1" applyBorder="1" applyAlignment="1" applyProtection="1">
      <alignment horizontal="left"/>
    </xf>
    <xf numFmtId="0" fontId="64" fillId="0" borderId="0" xfId="0" applyFont="1" applyFill="1" applyBorder="1" applyAlignment="1" applyProtection="1">
      <alignment horizontal="left" wrapText="1"/>
    </xf>
    <xf numFmtId="0" fontId="66" fillId="0" borderId="0" xfId="0" applyFont="1" applyFill="1" applyBorder="1" applyAlignment="1" applyProtection="1">
      <alignment horizontal="left"/>
    </xf>
    <xf numFmtId="0" fontId="0" fillId="0" borderId="0" xfId="0" applyFill="1" applyAlignment="1" applyProtection="1"/>
    <xf numFmtId="0" fontId="8" fillId="0" borderId="0" xfId="87" applyFont="1" applyBorder="1" applyAlignment="1" applyProtection="1">
      <alignment horizontal="left"/>
    </xf>
    <xf numFmtId="0" fontId="2" fillId="0" borderId="0" xfId="0" applyFont="1" applyBorder="1" applyProtection="1"/>
    <xf numFmtId="0" fontId="10" fillId="0" borderId="0" xfId="0" applyFont="1" applyBorder="1" applyAlignment="1" applyProtection="1">
      <alignment horizontal="left" vertical="center"/>
    </xf>
    <xf numFmtId="0" fontId="0" fillId="0" borderId="0" xfId="0" applyBorder="1" applyAlignment="1" applyProtection="1">
      <alignment vertical="center"/>
    </xf>
    <xf numFmtId="0" fontId="2" fillId="0" borderId="0" xfId="0" applyFont="1" applyBorder="1" applyAlignment="1" applyProtection="1"/>
    <xf numFmtId="0" fontId="67" fillId="0" borderId="0" xfId="0" applyFont="1" applyBorder="1" applyAlignment="1" applyProtection="1">
      <alignment vertical="top"/>
    </xf>
    <xf numFmtId="0" fontId="7" fillId="0" borderId="0" xfId="87" applyAlignment="1" applyProtection="1"/>
    <xf numFmtId="0" fontId="0" fillId="0" borderId="0" xfId="0" applyAlignment="1" applyProtection="1">
      <alignment horizontal="center"/>
    </xf>
    <xf numFmtId="0" fontId="0" fillId="0" borderId="1" xfId="0" applyBorder="1"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61"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55" fillId="0" borderId="0" xfId="0" applyFont="1" applyBorder="1" applyAlignment="1" applyProtection="1">
      <alignment horizontal="center" vertical="center"/>
    </xf>
    <xf numFmtId="0" fontId="4" fillId="0" borderId="1" xfId="0" applyFont="1" applyBorder="1" applyProtection="1"/>
    <xf numFmtId="0" fontId="0" fillId="0" borderId="1" xfId="0" applyFill="1" applyBorder="1" applyAlignment="1" applyProtection="1">
      <alignment horizontal="center"/>
    </xf>
    <xf numFmtId="0" fontId="55" fillId="0" borderId="1" xfId="0" applyFont="1" applyFill="1" applyBorder="1" applyAlignment="1" applyProtection="1">
      <alignment horizontal="center" vertical="center"/>
    </xf>
    <xf numFmtId="0" fontId="55" fillId="0" borderId="1" xfId="0" applyFont="1" applyFill="1" applyBorder="1" applyAlignment="1" applyProtection="1">
      <alignment horizontal="left" vertical="center"/>
    </xf>
    <xf numFmtId="0" fontId="0" fillId="0" borderId="1" xfId="0" applyBorder="1"/>
    <xf numFmtId="0" fontId="2" fillId="0" borderId="0" xfId="0" applyFont="1"/>
    <xf numFmtId="0" fontId="2" fillId="0" borderId="0" xfId="0" applyNumberFormat="1" applyFont="1" applyProtection="1"/>
    <xf numFmtId="0" fontId="68" fillId="0" borderId="0" xfId="0" applyFont="1" applyProtection="1"/>
    <xf numFmtId="0" fontId="68" fillId="0" borderId="0" xfId="0" applyFont="1" applyBorder="1" applyProtection="1"/>
    <xf numFmtId="0" fontId="68" fillId="0" borderId="0" xfId="0" applyFont="1" applyFill="1" applyBorder="1" applyProtection="1"/>
    <xf numFmtId="0" fontId="64" fillId="0" borderId="0" xfId="0" applyFont="1" applyBorder="1" applyAlignment="1" applyProtection="1">
      <alignment vertical="center"/>
      <protection locked="0"/>
    </xf>
    <xf numFmtId="0" fontId="0" fillId="0" borderId="0" xfId="0" applyProtection="1">
      <protection locked="0"/>
    </xf>
    <xf numFmtId="0" fontId="56" fillId="0" borderId="0" xfId="0" applyFont="1" applyBorder="1" applyAlignment="1" applyProtection="1">
      <alignment vertical="center"/>
      <protection locked="0"/>
    </xf>
    <xf numFmtId="0" fontId="0" fillId="0" borderId="0" xfId="0" applyBorder="1" applyProtection="1">
      <protection locked="0"/>
    </xf>
    <xf numFmtId="0" fontId="4" fillId="0" borderId="13" xfId="0" applyFont="1" applyBorder="1" applyProtection="1"/>
    <xf numFmtId="0" fontId="2" fillId="0" borderId="0" xfId="0" applyFont="1" applyFill="1" applyBorder="1" applyAlignment="1" applyProtection="1"/>
    <xf numFmtId="0" fontId="69" fillId="0" borderId="0" xfId="0" applyFont="1" applyFill="1" applyBorder="1" applyAlignment="1" applyProtection="1">
      <alignment horizontal="left" vertical="center"/>
    </xf>
    <xf numFmtId="0" fontId="70" fillId="0" borderId="0" xfId="0" applyFont="1" applyBorder="1" applyAlignment="1" applyProtection="1">
      <alignment horizontal="left" vertical="center"/>
    </xf>
    <xf numFmtId="0" fontId="53" fillId="0" borderId="0" xfId="0" applyFont="1" applyProtection="1"/>
    <xf numFmtId="0" fontId="0" fillId="0" borderId="0" xfId="0" applyAlignment="1" applyProtection="1">
      <alignment horizontal="left"/>
    </xf>
    <xf numFmtId="0" fontId="59" fillId="0" borderId="14" xfId="0" applyFont="1" applyBorder="1" applyAlignment="1" applyProtection="1">
      <alignment horizontal="left"/>
    </xf>
    <xf numFmtId="0" fontId="2" fillId="0" borderId="0" xfId="0" applyFont="1" applyAlignment="1" applyProtection="1">
      <alignment horizontal="left"/>
    </xf>
    <xf numFmtId="0" fontId="0" fillId="0" borderId="0" xfId="0" applyBorder="1" applyAlignment="1" applyProtection="1">
      <alignment horizontal="left"/>
    </xf>
    <xf numFmtId="0" fontId="4" fillId="0" borderId="0" xfId="0" applyFont="1" applyFill="1" applyBorder="1" applyAlignment="1" applyProtection="1">
      <alignment horizontal="left"/>
    </xf>
    <xf numFmtId="0" fontId="0" fillId="0" borderId="0" xfId="0" applyAlignment="1" applyProtection="1">
      <alignment horizontal="left" vertical="center"/>
    </xf>
    <xf numFmtId="0" fontId="0" fillId="0" borderId="0" xfId="0" applyFill="1" applyAlignment="1" applyProtection="1">
      <alignment horizontal="left" vertical="center"/>
    </xf>
    <xf numFmtId="0" fontId="6" fillId="0" borderId="0" xfId="0" applyFont="1" applyFill="1" applyAlignment="1" applyProtection="1">
      <alignment horizontal="left" vertical="center"/>
    </xf>
    <xf numFmtId="0" fontId="0" fillId="0" borderId="0" xfId="0" applyFill="1" applyAlignment="1" applyProtection="1">
      <alignment horizontal="left"/>
    </xf>
    <xf numFmtId="0" fontId="2" fillId="0" borderId="0" xfId="0" applyFont="1" applyBorder="1" applyAlignment="1" applyProtection="1">
      <alignment horizontal="left"/>
    </xf>
    <xf numFmtId="0" fontId="2" fillId="0" borderId="1" xfId="0" applyFont="1" applyBorder="1" applyProtection="1"/>
    <xf numFmtId="0" fontId="2" fillId="0" borderId="1" xfId="0" applyFont="1" applyBorder="1"/>
    <xf numFmtId="0" fontId="2" fillId="0" borderId="1" xfId="0" applyFont="1" applyFill="1" applyBorder="1" applyProtection="1"/>
    <xf numFmtId="0" fontId="2" fillId="33" borderId="0" xfId="0" applyFont="1" applyFill="1" applyProtection="1"/>
    <xf numFmtId="0" fontId="59" fillId="33" borderId="14" xfId="0" applyFont="1" applyFill="1" applyBorder="1" applyProtection="1"/>
    <xf numFmtId="0" fontId="0" fillId="34" borderId="0" xfId="0" applyFill="1" applyProtection="1"/>
    <xf numFmtId="0" fontId="2" fillId="0" borderId="0" xfId="0" applyFont="1" applyBorder="1" applyProtection="1">
      <protection locked="0"/>
    </xf>
    <xf numFmtId="0" fontId="55" fillId="35" borderId="15" xfId="0" applyFont="1" applyFill="1" applyBorder="1" applyAlignment="1" applyProtection="1">
      <alignment horizontal="left" vertical="center"/>
      <protection locked="0"/>
    </xf>
    <xf numFmtId="0" fontId="72" fillId="0" borderId="0" xfId="0" applyFont="1" applyFill="1" applyProtection="1"/>
    <xf numFmtId="0" fontId="0" fillId="34" borderId="0" xfId="0" applyFill="1" applyAlignment="1" applyProtection="1">
      <alignment vertical="center"/>
    </xf>
    <xf numFmtId="0" fontId="4" fillId="0" borderId="15" xfId="0" applyFont="1" applyBorder="1" applyAlignment="1" applyProtection="1">
      <alignment horizontal="center"/>
    </xf>
    <xf numFmtId="0" fontId="59" fillId="0" borderId="0" xfId="0" applyFont="1" applyBorder="1" applyProtection="1"/>
    <xf numFmtId="0" fontId="59" fillId="0" borderId="16" xfId="0" applyFont="1" applyBorder="1" applyAlignment="1" applyProtection="1">
      <alignment horizontal="center"/>
    </xf>
    <xf numFmtId="0" fontId="2" fillId="0" borderId="17" xfId="0" applyFont="1" applyBorder="1" applyAlignment="1" applyProtection="1">
      <alignment horizontal="left"/>
    </xf>
    <xf numFmtId="0" fontId="0" fillId="0" borderId="18" xfId="0" applyBorder="1" applyProtection="1"/>
    <xf numFmtId="0" fontId="0" fillId="0" borderId="19" xfId="0" applyBorder="1" applyProtection="1"/>
    <xf numFmtId="0" fontId="60" fillId="0" borderId="14" xfId="0" applyFont="1" applyFill="1" applyBorder="1" applyAlignment="1" applyProtection="1">
      <alignment horizontal="left"/>
    </xf>
    <xf numFmtId="0" fontId="60" fillId="0" borderId="21" xfId="0" applyFont="1" applyFill="1" applyBorder="1" applyAlignment="1" applyProtection="1">
      <alignment horizontal="left"/>
    </xf>
    <xf numFmtId="0" fontId="55" fillId="0" borderId="22" xfId="0" applyFont="1" applyBorder="1" applyAlignment="1" applyProtection="1">
      <alignment horizontal="left" vertical="center"/>
    </xf>
    <xf numFmtId="0" fontId="55" fillId="0" borderId="22" xfId="0" applyFont="1" applyFill="1" applyBorder="1" applyAlignment="1" applyProtection="1">
      <alignment horizontal="left" vertical="center"/>
    </xf>
    <xf numFmtId="0" fontId="2" fillId="0" borderId="0" xfId="95"/>
    <xf numFmtId="0" fontId="50" fillId="0" borderId="0" xfId="95" applyFont="1" applyAlignment="1">
      <alignment horizontal="center"/>
    </xf>
    <xf numFmtId="0" fontId="50" fillId="0" borderId="0" xfId="95" applyFont="1"/>
    <xf numFmtId="0" fontId="2" fillId="0" borderId="0" xfId="95" applyFont="1"/>
    <xf numFmtId="0" fontId="4" fillId="0" borderId="0" xfId="95" applyFont="1"/>
    <xf numFmtId="164" fontId="56" fillId="34" borderId="23" xfId="0" applyNumberFormat="1" applyFont="1" applyFill="1" applyBorder="1" applyAlignment="1" applyProtection="1">
      <alignment horizontal="center" vertical="center"/>
      <protection locked="0"/>
    </xf>
    <xf numFmtId="164" fontId="73" fillId="34" borderId="23" xfId="0" applyNumberFormat="1" applyFont="1" applyFill="1" applyBorder="1" applyAlignment="1" applyProtection="1">
      <alignment horizontal="left" vertical="center"/>
      <protection locked="0"/>
    </xf>
    <xf numFmtId="0" fontId="50" fillId="0" borderId="0" xfId="95" applyFont="1" applyAlignment="1">
      <alignment horizontal="left"/>
    </xf>
    <xf numFmtId="0" fontId="50" fillId="0" borderId="0" xfId="95" applyFont="1" applyAlignment="1">
      <alignment horizontal="left" indent="1"/>
    </xf>
    <xf numFmtId="0" fontId="2" fillId="0" borderId="0" xfId="95" applyAlignment="1">
      <alignment horizontal="center"/>
    </xf>
    <xf numFmtId="0" fontId="74" fillId="36" borderId="39" xfId="106" applyFont="1" applyFill="1" applyBorder="1" applyAlignment="1">
      <alignment horizontal="left" vertical="top" wrapText="1"/>
    </xf>
    <xf numFmtId="0" fontId="74" fillId="36" borderId="40" xfId="106" applyFont="1" applyFill="1" applyBorder="1" applyAlignment="1">
      <alignment horizontal="left" vertical="top" wrapText="1"/>
    </xf>
    <xf numFmtId="0" fontId="47" fillId="0" borderId="0" xfId="106"/>
    <xf numFmtId="0" fontId="2" fillId="35" borderId="15" xfId="0" applyFont="1" applyFill="1" applyBorder="1" applyProtection="1">
      <protection locked="0"/>
    </xf>
    <xf numFmtId="0" fontId="15" fillId="35" borderId="15" xfId="0" applyFont="1" applyFill="1" applyBorder="1" applyProtection="1">
      <protection locked="0"/>
    </xf>
    <xf numFmtId="0" fontId="20" fillId="0" borderId="0" xfId="0" applyFont="1" applyProtection="1"/>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4" fillId="0" borderId="12" xfId="0" applyFont="1" applyBorder="1" applyAlignment="1" applyProtection="1">
      <alignment wrapText="1"/>
    </xf>
    <xf numFmtId="0" fontId="75" fillId="0" borderId="0" xfId="95" applyFont="1" applyAlignment="1">
      <alignment horizontal="center"/>
    </xf>
    <xf numFmtId="0" fontId="75" fillId="0" borderId="0" xfId="95" quotePrefix="1" applyFont="1" applyAlignment="1">
      <alignment horizontal="center"/>
    </xf>
    <xf numFmtId="0" fontId="2" fillId="0" borderId="0" xfId="95" applyAlignment="1"/>
    <xf numFmtId="0" fontId="75" fillId="0" borderId="0" xfId="95" applyFont="1" applyAlignment="1">
      <alignment horizontal="left"/>
    </xf>
    <xf numFmtId="0" fontId="75" fillId="0" borderId="0" xfId="95" quotePrefix="1" applyFont="1" applyAlignment="1">
      <alignment horizontal="left"/>
    </xf>
    <xf numFmtId="0" fontId="2" fillId="0" borderId="0" xfId="95" applyAlignment="1">
      <alignment horizontal="left"/>
    </xf>
    <xf numFmtId="0" fontId="53" fillId="0" borderId="0" xfId="0" applyFont="1" applyAlignment="1" applyProtection="1">
      <alignment horizontal="left"/>
    </xf>
    <xf numFmtId="0" fontId="53" fillId="0" borderId="0" xfId="0" applyFont="1" applyAlignment="1" applyProtection="1">
      <alignment horizontal="left" indent="1"/>
    </xf>
    <xf numFmtId="0" fontId="56" fillId="34" borderId="0" xfId="0" applyFont="1" applyFill="1" applyBorder="1" applyAlignment="1" applyProtection="1">
      <alignment vertical="center"/>
    </xf>
    <xf numFmtId="0" fontId="0" fillId="35" borderId="5" xfId="0" applyFill="1" applyBorder="1" applyAlignment="1" applyProtection="1">
      <alignment horizontal="center"/>
      <protection locked="0"/>
    </xf>
    <xf numFmtId="0" fontId="0" fillId="35" borderId="1" xfId="0" applyFill="1" applyBorder="1" applyAlignment="1" applyProtection="1">
      <alignment horizontal="center"/>
      <protection locked="0"/>
    </xf>
    <xf numFmtId="0" fontId="0" fillId="35" borderId="0" xfId="0" applyFill="1"/>
    <xf numFmtId="0" fontId="2" fillId="35" borderId="0" xfId="0" quotePrefix="1" applyNumberFormat="1" applyFont="1" applyFill="1"/>
    <xf numFmtId="0" fontId="0" fillId="35" borderId="12" xfId="0" applyFill="1" applyBorder="1" applyProtection="1">
      <protection locked="0"/>
    </xf>
    <xf numFmtId="0" fontId="59" fillId="0" borderId="0" xfId="0" applyFont="1" applyProtection="1"/>
    <xf numFmtId="0" fontId="4" fillId="0" borderId="0" xfId="0" applyFont="1"/>
    <xf numFmtId="0" fontId="64" fillId="0" borderId="0" xfId="0" applyFont="1" applyFill="1" applyBorder="1" applyAlignment="1" applyProtection="1">
      <alignment horizontal="left" vertical="top" wrapText="1"/>
      <protection locked="0"/>
    </xf>
    <xf numFmtId="0" fontId="78" fillId="0" borderId="0" xfId="0" applyFont="1" applyFill="1" applyBorder="1" applyAlignment="1" applyProtection="1">
      <alignment horizontal="center" vertical="center"/>
    </xf>
    <xf numFmtId="0" fontId="78" fillId="0" borderId="0" xfId="0" applyFont="1" applyFill="1" applyBorder="1" applyAlignment="1" applyProtection="1">
      <alignment horizontal="left" vertical="center"/>
    </xf>
    <xf numFmtId="0" fontId="0" fillId="0" borderId="11" xfId="0" applyBorder="1" applyProtection="1"/>
    <xf numFmtId="0" fontId="55" fillId="0" borderId="12" xfId="0" applyFont="1" applyBorder="1" applyAlignment="1" applyProtection="1">
      <alignment horizontal="left" vertical="center"/>
    </xf>
    <xf numFmtId="0" fontId="0" fillId="0" borderId="12" xfId="0" applyFill="1" applyBorder="1" applyProtection="1"/>
    <xf numFmtId="0" fontId="55" fillId="0" borderId="12" xfId="0" applyFont="1" applyFill="1" applyBorder="1" applyAlignment="1" applyProtection="1">
      <alignment horizontal="left" vertical="center"/>
    </xf>
    <xf numFmtId="0" fontId="55" fillId="0" borderId="25" xfId="0" applyFont="1" applyFill="1" applyBorder="1" applyAlignment="1" applyProtection="1">
      <alignment horizontal="left" vertical="center"/>
    </xf>
    <xf numFmtId="0" fontId="56" fillId="35" borderId="1" xfId="0" applyFont="1" applyFill="1" applyBorder="1" applyAlignment="1" applyProtection="1">
      <alignment vertical="center"/>
      <protection locked="0"/>
    </xf>
    <xf numFmtId="0" fontId="4" fillId="0" borderId="5" xfId="0" applyFont="1" applyBorder="1" applyAlignment="1" applyProtection="1">
      <alignment horizontal="center"/>
    </xf>
    <xf numFmtId="0" fontId="80" fillId="0" borderId="0" xfId="0" applyFont="1"/>
    <xf numFmtId="0" fontId="4" fillId="0" borderId="15" xfId="0" applyFont="1" applyBorder="1" applyAlignment="1" applyProtection="1">
      <alignment horizontal="center" vertical="center"/>
    </xf>
    <xf numFmtId="0" fontId="81" fillId="0" borderId="0" xfId="0" applyFont="1" applyAlignment="1" applyProtection="1">
      <alignment horizontal="center" vertical="center"/>
    </xf>
    <xf numFmtId="14" fontId="4" fillId="37" borderId="41" xfId="0" applyNumberFormat="1" applyFont="1" applyFill="1" applyBorder="1" applyAlignment="1" applyProtection="1">
      <alignment horizontal="center" vertical="center"/>
    </xf>
    <xf numFmtId="0" fontId="0" fillId="0" borderId="1" xfId="0" applyBorder="1" applyAlignment="1" applyProtection="1">
      <alignment horizontal="center"/>
    </xf>
    <xf numFmtId="0" fontId="0" fillId="0" borderId="1" xfId="0" applyFill="1" applyBorder="1" applyAlignment="1" applyProtection="1">
      <alignment horizontal="center"/>
    </xf>
    <xf numFmtId="0" fontId="0" fillId="37" borderId="1" xfId="0" applyFill="1" applyBorder="1" applyAlignment="1" applyProtection="1">
      <alignment horizontal="center"/>
      <protection locked="0"/>
    </xf>
    <xf numFmtId="0" fontId="0" fillId="37" borderId="5" xfId="0" applyFill="1" applyBorder="1" applyAlignment="1" applyProtection="1">
      <alignment horizontal="center"/>
      <protection locked="0"/>
    </xf>
    <xf numFmtId="0" fontId="0" fillId="35" borderId="14" xfId="0" applyFill="1" applyBorder="1"/>
    <xf numFmtId="0" fontId="0" fillId="37" borderId="14" xfId="0" applyFill="1" applyBorder="1"/>
    <xf numFmtId="0" fontId="0" fillId="34" borderId="0" xfId="0" applyFill="1" applyBorder="1"/>
    <xf numFmtId="0" fontId="2" fillId="34" borderId="0" xfId="0" applyFont="1" applyFill="1"/>
    <xf numFmtId="0" fontId="0" fillId="34" borderId="0" xfId="0" applyFill="1"/>
    <xf numFmtId="0" fontId="2" fillId="0" borderId="0" xfId="0" quotePrefix="1" applyFont="1"/>
    <xf numFmtId="0" fontId="2" fillId="34" borderId="0" xfId="0" applyFont="1" applyFill="1" applyBorder="1" applyAlignment="1">
      <alignment horizontal="left" indent="1"/>
    </xf>
    <xf numFmtId="0" fontId="0" fillId="0" borderId="0" xfId="0" applyAlignment="1">
      <alignment horizontal="left" indent="1"/>
    </xf>
    <xf numFmtId="0" fontId="2" fillId="0" borderId="0" xfId="0" applyFont="1" applyAlignment="1">
      <alignment horizontal="left" indent="1"/>
    </xf>
    <xf numFmtId="0" fontId="5" fillId="0" borderId="0" xfId="0" applyFont="1"/>
    <xf numFmtId="0" fontId="18" fillId="0" borderId="0" xfId="0" applyFont="1"/>
    <xf numFmtId="0" fontId="0" fillId="0" borderId="0" xfId="0" applyAlignment="1">
      <alignment horizontal="left" vertical="top"/>
    </xf>
    <xf numFmtId="0" fontId="0" fillId="0" borderId="0" xfId="0" applyAlignment="1">
      <alignment vertical="top"/>
    </xf>
    <xf numFmtId="0" fontId="20" fillId="0" borderId="0" xfId="0" applyFont="1" applyAlignment="1">
      <alignment vertical="top"/>
    </xf>
    <xf numFmtId="0" fontId="0" fillId="0" borderId="0" xfId="0" applyAlignment="1">
      <alignment wrapText="1"/>
    </xf>
    <xf numFmtId="0" fontId="0" fillId="34" borderId="0" xfId="0" applyFill="1" applyAlignment="1">
      <alignment wrapText="1"/>
    </xf>
    <xf numFmtId="0" fontId="0" fillId="0" borderId="0" xfId="0" applyAlignment="1">
      <alignment vertical="top" wrapText="1"/>
    </xf>
    <xf numFmtId="0" fontId="2" fillId="0" borderId="0" xfId="0" applyFont="1" applyAlignment="1">
      <alignment wrapText="1"/>
    </xf>
    <xf numFmtId="0" fontId="5"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quotePrefix="1"/>
    <xf numFmtId="0" fontId="0" fillId="0" borderId="1" xfId="0" applyBorder="1" applyAlignment="1" applyProtection="1">
      <alignment horizontal="center"/>
    </xf>
    <xf numFmtId="0" fontId="0" fillId="0" borderId="1" xfId="0" applyFill="1" applyBorder="1" applyAlignment="1" applyProtection="1">
      <alignment horizontal="center"/>
    </xf>
    <xf numFmtId="0" fontId="24" fillId="0" borderId="0" xfId="0" applyFont="1" applyFill="1" applyBorder="1" applyAlignment="1" applyProtection="1"/>
    <xf numFmtId="0" fontId="0" fillId="35" borderId="1" xfId="0" applyFill="1" applyBorder="1" applyProtection="1">
      <protection locked="0"/>
    </xf>
    <xf numFmtId="0" fontId="2" fillId="0" borderId="0" xfId="0" applyFont="1" applyFill="1" applyBorder="1" applyAlignment="1" applyProtection="1">
      <alignment vertical="center"/>
    </xf>
    <xf numFmtId="0" fontId="2" fillId="0" borderId="0" xfId="0" quotePrefix="1" applyFont="1" applyAlignment="1">
      <alignment vertical="top"/>
    </xf>
    <xf numFmtId="0" fontId="84" fillId="33" borderId="12" xfId="0" applyFont="1" applyFill="1" applyBorder="1" applyAlignment="1" applyProtection="1">
      <alignment horizontal="left" vertical="center"/>
      <protection locked="0"/>
    </xf>
    <xf numFmtId="0" fontId="71" fillId="0" borderId="0" xfId="0" applyFont="1" applyFill="1" applyProtection="1"/>
    <xf numFmtId="0" fontId="85" fillId="33" borderId="12" xfId="0" applyFont="1" applyFill="1" applyBorder="1" applyAlignment="1" applyProtection="1">
      <alignment horizontal="left" vertical="center"/>
      <protection locked="0"/>
    </xf>
    <xf numFmtId="0" fontId="59" fillId="37" borderId="16" xfId="0" applyFont="1" applyFill="1" applyBorder="1" applyAlignment="1" applyProtection="1">
      <alignment horizontal="center"/>
      <protection locked="0"/>
    </xf>
    <xf numFmtId="0" fontId="59" fillId="0" borderId="5" xfId="0" applyFont="1" applyBorder="1" applyAlignment="1" applyProtection="1">
      <alignment horizontal="center"/>
    </xf>
    <xf numFmtId="0" fontId="0" fillId="0" borderId="23" xfId="0" applyBorder="1" applyProtection="1"/>
    <xf numFmtId="0" fontId="56" fillId="0" borderId="23" xfId="0" applyFont="1" applyBorder="1" applyAlignment="1" applyProtection="1">
      <alignment vertical="center"/>
    </xf>
    <xf numFmtId="0" fontId="59" fillId="0" borderId="46" xfId="0" applyFont="1" applyBorder="1" applyAlignment="1" applyProtection="1">
      <alignment horizontal="center"/>
    </xf>
    <xf numFmtId="0" fontId="55" fillId="0" borderId="23" xfId="0" applyFont="1" applyBorder="1" applyAlignment="1" applyProtection="1">
      <alignment horizontal="left" vertical="center"/>
    </xf>
    <xf numFmtId="0" fontId="0" fillId="0" borderId="27" xfId="0" applyBorder="1" applyProtection="1"/>
    <xf numFmtId="0" fontId="53" fillId="0" borderId="27" xfId="0" applyFont="1" applyBorder="1" applyProtection="1"/>
    <xf numFmtId="0" fontId="0" fillId="0" borderId="49" xfId="0" applyBorder="1" applyProtection="1"/>
    <xf numFmtId="0" fontId="0" fillId="0" borderId="24" xfId="0" applyBorder="1" applyProtection="1"/>
    <xf numFmtId="0" fontId="82" fillId="0" borderId="12" xfId="0" applyFont="1" applyFill="1" applyBorder="1" applyAlignment="1" applyProtection="1">
      <alignment horizontal="left" vertical="center"/>
    </xf>
    <xf numFmtId="0" fontId="0" fillId="0" borderId="50" xfId="0" applyBorder="1" applyProtection="1"/>
    <xf numFmtId="0" fontId="53" fillId="0" borderId="50" xfId="0" applyFont="1" applyBorder="1" applyProtection="1"/>
    <xf numFmtId="0" fontId="0" fillId="0" borderId="51" xfId="0" applyBorder="1" applyProtection="1"/>
    <xf numFmtId="0" fontId="0" fillId="0" borderId="25" xfId="0" applyBorder="1" applyProtection="1"/>
    <xf numFmtId="0" fontId="87" fillId="0" borderId="0" xfId="0" applyFont="1" applyAlignment="1">
      <alignment vertical="center"/>
    </xf>
    <xf numFmtId="0" fontId="86" fillId="0" borderId="0" xfId="0" applyFont="1" applyAlignment="1">
      <alignment vertical="center"/>
    </xf>
    <xf numFmtId="0" fontId="88" fillId="0" borderId="0" xfId="0" applyFont="1" applyAlignment="1">
      <alignment vertical="center"/>
    </xf>
    <xf numFmtId="0" fontId="89" fillId="0" borderId="0" xfId="0" applyFont="1" applyAlignment="1">
      <alignment horizontal="left" vertical="center" indent="4"/>
    </xf>
    <xf numFmtId="0" fontId="0" fillId="0" borderId="1" xfId="0" applyFill="1" applyBorder="1" applyAlignment="1" applyProtection="1">
      <alignment horizontal="center"/>
    </xf>
    <xf numFmtId="0" fontId="0" fillId="0" borderId="1" xfId="0" applyBorder="1" applyAlignment="1" applyProtection="1">
      <alignment horizontal="center"/>
    </xf>
    <xf numFmtId="0" fontId="2" fillId="0" borderId="52" xfId="0" applyFont="1" applyFill="1" applyBorder="1"/>
    <xf numFmtId="0" fontId="19" fillId="39" borderId="0" xfId="0" applyFont="1" applyFill="1" applyProtection="1"/>
    <xf numFmtId="0" fontId="92" fillId="0" borderId="0" xfId="87" applyFont="1" applyAlignment="1" applyProtection="1"/>
    <xf numFmtId="0" fontId="93" fillId="0" borderId="0" xfId="0" applyFont="1"/>
    <xf numFmtId="0" fontId="91" fillId="34" borderId="0" xfId="87" applyFont="1" applyFill="1" applyAlignment="1" applyProtection="1"/>
    <xf numFmtId="0" fontId="91" fillId="0" borderId="0" xfId="87" applyFont="1" applyFill="1" applyBorder="1" applyAlignment="1" applyProtection="1">
      <alignment horizontal="left" vertical="top" wrapText="1"/>
    </xf>
    <xf numFmtId="0" fontId="20" fillId="35" borderId="15" xfId="0" applyFont="1" applyFill="1" applyBorder="1" applyProtection="1">
      <protection locked="0"/>
    </xf>
    <xf numFmtId="0" fontId="2" fillId="0" borderId="0" xfId="0" applyFont="1" applyProtection="1">
      <protection locked="0"/>
    </xf>
    <xf numFmtId="0" fontId="0" fillId="0" borderId="1" xfId="0" applyFill="1" applyBorder="1" applyAlignment="1" applyProtection="1">
      <alignment horizontal="center"/>
    </xf>
    <xf numFmtId="0" fontId="0" fillId="0" borderId="1" xfId="0" applyBorder="1" applyAlignment="1" applyProtection="1">
      <alignment horizontal="center"/>
    </xf>
    <xf numFmtId="0" fontId="0" fillId="0" borderId="52" xfId="0" quotePrefix="1" applyFill="1" applyBorder="1"/>
    <xf numFmtId="0" fontId="0" fillId="0" borderId="0" xfId="0" applyAlignment="1" applyProtection="1">
      <alignment horizontal="center"/>
    </xf>
    <xf numFmtId="0" fontId="2" fillId="0" borderId="17" xfId="0" applyFont="1" applyBorder="1" applyAlignment="1" applyProtection="1">
      <alignment horizontal="left" vertical="center"/>
    </xf>
    <xf numFmtId="0" fontId="0" fillId="0" borderId="18" xfId="0" applyBorder="1" applyAlignment="1" applyProtection="1">
      <alignment vertical="center"/>
    </xf>
    <xf numFmtId="0" fontId="0" fillId="0" borderId="19" xfId="0" applyBorder="1" applyAlignment="1" applyProtection="1">
      <alignment vertical="center"/>
    </xf>
    <xf numFmtId="14" fontId="4" fillId="37" borderId="15" xfId="0" applyNumberFormat="1" applyFont="1" applyFill="1" applyBorder="1" applyAlignment="1" applyProtection="1">
      <alignment horizontal="center" vertical="center"/>
    </xf>
    <xf numFmtId="0" fontId="79" fillId="0" borderId="0" xfId="0" applyFont="1" applyAlignment="1" applyProtection="1">
      <alignment horizontal="left"/>
    </xf>
    <xf numFmtId="0" fontId="0" fillId="0" borderId="1" xfId="0" applyFill="1" applyBorder="1" applyAlignment="1" applyProtection="1">
      <alignment horizontal="center"/>
    </xf>
    <xf numFmtId="0" fontId="0" fillId="0" borderId="1" xfId="0" applyBorder="1" applyAlignment="1" applyProtection="1">
      <alignment horizontal="center"/>
    </xf>
    <xf numFmtId="0" fontId="0" fillId="40" borderId="1" xfId="0" applyFill="1" applyBorder="1"/>
    <xf numFmtId="0" fontId="64" fillId="37" borderId="0" xfId="0" applyFont="1" applyFill="1" applyBorder="1" applyAlignment="1" applyProtection="1">
      <alignment horizontal="left" vertical="top"/>
    </xf>
    <xf numFmtId="0" fontId="64" fillId="37" borderId="0" xfId="0" applyFont="1" applyFill="1" applyBorder="1" applyAlignment="1" applyProtection="1">
      <alignment horizontal="left" vertical="top" wrapText="1"/>
    </xf>
    <xf numFmtId="0" fontId="2" fillId="42" borderId="0" xfId="95" applyFill="1"/>
    <xf numFmtId="0" fontId="0" fillId="42" borderId="0" xfId="0" applyFill="1"/>
    <xf numFmtId="0" fontId="2" fillId="42" borderId="0" xfId="95" applyFill="1" applyAlignment="1">
      <alignment horizontal="center"/>
    </xf>
    <xf numFmtId="0" fontId="82" fillId="0" borderId="0" xfId="0" applyFont="1" applyFill="1" applyBorder="1" applyAlignment="1" applyProtection="1">
      <alignment horizontal="left" vertical="center"/>
    </xf>
    <xf numFmtId="0" fontId="2" fillId="0" borderId="0" xfId="0" quotePrefix="1" applyFont="1" applyAlignment="1">
      <alignment horizontal="left" vertical="top" wrapText="1"/>
    </xf>
    <xf numFmtId="0" fontId="2" fillId="0" borderId="20" xfId="0" applyFont="1" applyBorder="1" applyAlignment="1" applyProtection="1">
      <alignment horizontal="left"/>
    </xf>
    <xf numFmtId="0" fontId="0" fillId="0" borderId="14" xfId="0" applyBorder="1" applyAlignment="1" applyProtection="1">
      <alignment horizontal="left"/>
    </xf>
    <xf numFmtId="0" fontId="0" fillId="0" borderId="21" xfId="0" applyBorder="1" applyAlignment="1" applyProtection="1">
      <alignment horizontal="left"/>
    </xf>
    <xf numFmtId="0" fontId="76" fillId="35" borderId="2" xfId="0" applyFont="1" applyFill="1" applyBorder="1" applyAlignment="1" applyProtection="1">
      <alignment horizontal="center" vertical="center"/>
    </xf>
    <xf numFmtId="0" fontId="76" fillId="35" borderId="3" xfId="0" applyFont="1" applyFill="1" applyBorder="1" applyAlignment="1" applyProtection="1">
      <alignment horizontal="center" vertical="center"/>
    </xf>
    <xf numFmtId="0" fontId="76" fillId="35" borderId="4" xfId="0" applyFont="1" applyFill="1" applyBorder="1" applyAlignment="1" applyProtection="1">
      <alignment horizontal="center" vertic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0" fillId="0" borderId="1" xfId="0" applyFill="1" applyBorder="1" applyAlignment="1" applyProtection="1">
      <alignment horizontal="center"/>
      <protection locked="0"/>
    </xf>
    <xf numFmtId="0" fontId="12" fillId="0" borderId="0" xfId="87" applyFont="1" applyBorder="1" applyAlignment="1" applyProtection="1">
      <alignment horizontal="center"/>
    </xf>
    <xf numFmtId="0" fontId="4" fillId="35" borderId="2" xfId="0" applyFont="1" applyFill="1" applyBorder="1" applyAlignment="1" applyProtection="1">
      <alignment horizontal="center"/>
      <protection locked="0"/>
    </xf>
    <xf numFmtId="0" fontId="4" fillId="35" borderId="4" xfId="0" applyFont="1" applyFill="1" applyBorder="1" applyAlignment="1" applyProtection="1">
      <alignment horizontal="center"/>
      <protection locked="0"/>
    </xf>
    <xf numFmtId="0" fontId="0" fillId="0" borderId="2" xfId="0" applyFill="1" applyBorder="1" applyAlignment="1" applyProtection="1">
      <alignment horizontal="center"/>
    </xf>
    <xf numFmtId="0" fontId="0" fillId="0" borderId="3" xfId="0" applyFill="1" applyBorder="1" applyAlignment="1" applyProtection="1">
      <alignment horizontal="center"/>
    </xf>
    <xf numFmtId="0" fontId="0" fillId="0" borderId="4" xfId="0" applyFill="1" applyBorder="1" applyAlignment="1" applyProtection="1">
      <alignment horizontal="center"/>
    </xf>
    <xf numFmtId="0" fontId="2" fillId="37" borderId="2" xfId="0" applyFont="1" applyFill="1" applyBorder="1" applyAlignment="1" applyProtection="1">
      <alignment horizontal="center"/>
      <protection locked="0"/>
    </xf>
    <xf numFmtId="0" fontId="0" fillId="37" borderId="3" xfId="0" applyFill="1" applyBorder="1" applyAlignment="1" applyProtection="1">
      <alignment horizontal="center"/>
      <protection locked="0"/>
    </xf>
    <xf numFmtId="0" fontId="0" fillId="37" borderId="4" xfId="0" applyFill="1" applyBorder="1" applyAlignment="1" applyProtection="1">
      <alignment horizontal="center"/>
      <protection locked="0"/>
    </xf>
    <xf numFmtId="0" fontId="56" fillId="37" borderId="2" xfId="0" applyFont="1" applyFill="1" applyBorder="1" applyAlignment="1" applyProtection="1">
      <alignment horizontal="center" vertical="center"/>
      <protection locked="0"/>
    </xf>
    <xf numFmtId="0" fontId="56" fillId="37" borderId="3" xfId="0" applyFont="1" applyFill="1" applyBorder="1" applyAlignment="1" applyProtection="1">
      <alignment horizontal="center" vertical="center"/>
      <protection locked="0"/>
    </xf>
    <xf numFmtId="0" fontId="56" fillId="37" borderId="4" xfId="0" applyFont="1" applyFill="1" applyBorder="1" applyAlignment="1" applyProtection="1">
      <alignment horizontal="center" vertical="center"/>
      <protection locked="0"/>
    </xf>
    <xf numFmtId="0" fontId="0" fillId="0" borderId="2"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2" fillId="0" borderId="0" xfId="0" applyFont="1" applyBorder="1" applyAlignment="1" applyProtection="1">
      <alignment horizontal="center"/>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left" vertical="center"/>
    </xf>
    <xf numFmtId="0" fontId="10" fillId="0" borderId="0" xfId="0" applyFont="1" applyBorder="1" applyAlignment="1" applyProtection="1">
      <alignment vertical="top"/>
    </xf>
    <xf numFmtId="0" fontId="9" fillId="35" borderId="9" xfId="0" applyFont="1" applyFill="1" applyBorder="1" applyAlignment="1" applyProtection="1">
      <alignment horizontal="center" vertical="center"/>
    </xf>
    <xf numFmtId="0" fontId="9" fillId="35" borderId="23" xfId="0" applyFont="1" applyFill="1" applyBorder="1" applyAlignment="1" applyProtection="1">
      <alignment horizontal="center" vertical="center"/>
    </xf>
    <xf numFmtId="0" fontId="9" fillId="35" borderId="24" xfId="0" applyFont="1" applyFill="1" applyBorder="1" applyAlignment="1" applyProtection="1">
      <alignment horizontal="center" vertical="center"/>
    </xf>
    <xf numFmtId="0" fontId="9" fillId="35" borderId="11" xfId="0" applyFont="1" applyFill="1" applyBorder="1" applyAlignment="1" applyProtection="1">
      <alignment horizontal="center" vertical="center"/>
    </xf>
    <xf numFmtId="0" fontId="9" fillId="35" borderId="12" xfId="0" applyFont="1" applyFill="1" applyBorder="1" applyAlignment="1" applyProtection="1">
      <alignment horizontal="center" vertical="center"/>
    </xf>
    <xf numFmtId="0" fontId="9" fillId="35" borderId="25" xfId="0" applyFont="1" applyFill="1" applyBorder="1" applyAlignment="1" applyProtection="1">
      <alignment horizontal="center" vertical="center"/>
    </xf>
    <xf numFmtId="0" fontId="0" fillId="35" borderId="2" xfId="0" applyFill="1" applyBorder="1" applyAlignment="1" applyProtection="1">
      <alignment horizontal="center"/>
      <protection locked="0"/>
    </xf>
    <xf numFmtId="0" fontId="0" fillId="35" borderId="3" xfId="0" applyFill="1" applyBorder="1" applyAlignment="1" applyProtection="1">
      <alignment horizontal="center"/>
      <protection locked="0"/>
    </xf>
    <xf numFmtId="0" fontId="0" fillId="35" borderId="29" xfId="0" applyFill="1" applyBorder="1" applyAlignment="1" applyProtection="1">
      <alignment horizontal="center"/>
      <protection locked="0"/>
    </xf>
    <xf numFmtId="0" fontId="0" fillId="35" borderId="4" xfId="0" applyFill="1" applyBorder="1" applyAlignment="1" applyProtection="1">
      <alignment horizontal="center"/>
      <protection locked="0"/>
    </xf>
    <xf numFmtId="0" fontId="0" fillId="37" borderId="16" xfId="0" applyNumberFormat="1" applyFill="1" applyBorder="1" applyAlignment="1" applyProtection="1">
      <alignment horizontal="center"/>
      <protection locked="0"/>
    </xf>
    <xf numFmtId="0" fontId="4" fillId="35" borderId="44" xfId="0" applyFont="1" applyFill="1" applyBorder="1" applyAlignment="1" applyProtection="1">
      <alignment horizontal="center"/>
      <protection locked="0"/>
    </xf>
    <xf numFmtId="0" fontId="4" fillId="35" borderId="45" xfId="0" applyFont="1" applyFill="1" applyBorder="1" applyAlignment="1" applyProtection="1">
      <alignment horizontal="center"/>
      <protection locked="0"/>
    </xf>
    <xf numFmtId="0" fontId="53" fillId="35" borderId="6" xfId="0" applyFont="1" applyFill="1" applyBorder="1" applyAlignment="1" applyProtection="1">
      <alignment horizontal="center" vertical="center"/>
    </xf>
    <xf numFmtId="0" fontId="53" fillId="35" borderId="7" xfId="0" applyFont="1" applyFill="1" applyBorder="1" applyAlignment="1" applyProtection="1">
      <alignment horizontal="center" vertical="center"/>
    </xf>
    <xf numFmtId="0" fontId="53" fillId="35" borderId="8" xfId="0" applyFont="1" applyFill="1" applyBorder="1" applyAlignment="1" applyProtection="1">
      <alignment horizontal="center" vertical="center"/>
    </xf>
    <xf numFmtId="0" fontId="4" fillId="35" borderId="17" xfId="0" applyFont="1" applyFill="1" applyBorder="1" applyAlignment="1" applyProtection="1">
      <alignment horizontal="center"/>
      <protection locked="0"/>
    </xf>
    <xf numFmtId="0" fontId="4" fillId="35" borderId="19" xfId="0" applyFont="1" applyFill="1" applyBorder="1" applyAlignment="1" applyProtection="1">
      <alignment horizontal="center"/>
      <protection locked="0"/>
    </xf>
    <xf numFmtId="0" fontId="0" fillId="0" borderId="16" xfId="0" applyBorder="1" applyAlignment="1" applyProtection="1">
      <alignment horizontal="center"/>
    </xf>
    <xf numFmtId="0" fontId="2" fillId="0" borderId="16" xfId="0" applyNumberFormat="1" applyFont="1" applyBorder="1" applyAlignment="1" applyProtection="1">
      <alignment horizontal="center"/>
    </xf>
    <xf numFmtId="0" fontId="0" fillId="0" borderId="16" xfId="0" applyNumberFormat="1" applyBorder="1" applyAlignment="1" applyProtection="1">
      <alignment horizontal="center"/>
    </xf>
    <xf numFmtId="0" fontId="0" fillId="35" borderId="17" xfId="0" applyFill="1" applyBorder="1" applyAlignment="1" applyProtection="1">
      <alignment horizontal="center"/>
      <protection locked="0"/>
    </xf>
    <xf numFmtId="0" fontId="0" fillId="35" borderId="18" xfId="0" applyFill="1" applyBorder="1" applyAlignment="1" applyProtection="1">
      <alignment horizontal="center"/>
      <protection locked="0"/>
    </xf>
    <xf numFmtId="0" fontId="0" fillId="35" borderId="19" xfId="0" applyFill="1" applyBorder="1" applyAlignment="1" applyProtection="1">
      <alignment horizontal="center"/>
      <protection locked="0"/>
    </xf>
    <xf numFmtId="0" fontId="56" fillId="37" borderId="16" xfId="0" applyNumberFormat="1" applyFont="1" applyFill="1" applyBorder="1" applyAlignment="1" applyProtection="1">
      <alignment horizontal="center" vertical="center"/>
      <protection locked="0"/>
    </xf>
    <xf numFmtId="0" fontId="4" fillId="35" borderId="20" xfId="0" applyFont="1" applyFill="1" applyBorder="1" applyAlignment="1" applyProtection="1">
      <alignment horizontal="center"/>
      <protection locked="0"/>
    </xf>
    <xf numFmtId="0" fontId="4" fillId="35" borderId="21" xfId="0" applyFont="1" applyFill="1" applyBorder="1" applyAlignment="1" applyProtection="1">
      <alignment horizontal="center"/>
      <protection locked="0"/>
    </xf>
    <xf numFmtId="0" fontId="0" fillId="35" borderId="5" xfId="0" applyFill="1" applyBorder="1" applyAlignment="1" applyProtection="1">
      <alignment horizontal="center"/>
      <protection locked="0"/>
    </xf>
    <xf numFmtId="0" fontId="0" fillId="35" borderId="5" xfId="0" applyNumberFormat="1" applyFill="1" applyBorder="1" applyAlignment="1" applyProtection="1">
      <alignment horizontal="center"/>
      <protection locked="0"/>
    </xf>
    <xf numFmtId="0" fontId="56" fillId="35" borderId="5" xfId="0" applyFont="1" applyFill="1" applyBorder="1" applyAlignment="1" applyProtection="1">
      <alignment horizontal="center" vertical="center"/>
      <protection locked="0"/>
    </xf>
    <xf numFmtId="0" fontId="2" fillId="0" borderId="1" xfId="0" applyNumberFormat="1" applyFont="1" applyBorder="1" applyAlignment="1" applyProtection="1">
      <alignment horizontal="center"/>
    </xf>
    <xf numFmtId="0" fontId="0" fillId="0" borderId="1" xfId="0" applyNumberFormat="1" applyBorder="1" applyAlignment="1" applyProtection="1">
      <alignment horizontal="center"/>
    </xf>
    <xf numFmtId="0" fontId="0" fillId="0" borderId="5"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0" xfId="0" applyBorder="1" applyAlignment="1" applyProtection="1">
      <alignment horizontal="center"/>
    </xf>
    <xf numFmtId="0" fontId="4" fillId="37" borderId="0" xfId="0" applyFont="1" applyFill="1" applyAlignment="1" applyProtection="1">
      <alignment vertical="center" wrapText="1"/>
    </xf>
    <xf numFmtId="0" fontId="4" fillId="0" borderId="0" xfId="0" applyFont="1" applyAlignment="1">
      <alignment vertical="center" wrapText="1"/>
    </xf>
    <xf numFmtId="0" fontId="0" fillId="0" borderId="0" xfId="0" applyAlignment="1">
      <alignment wrapText="1"/>
    </xf>
    <xf numFmtId="0" fontId="0" fillId="0" borderId="17" xfId="0" applyBorder="1" applyAlignment="1" applyProtection="1">
      <alignment horizontal="center"/>
    </xf>
    <xf numFmtId="0" fontId="0" fillId="0" borderId="18" xfId="0" applyBorder="1" applyAlignment="1" applyProtection="1">
      <alignment horizontal="center"/>
    </xf>
    <xf numFmtId="0" fontId="0" fillId="0" borderId="19" xfId="0" applyBorder="1" applyAlignment="1" applyProtection="1">
      <alignment horizontal="center"/>
    </xf>
    <xf numFmtId="0" fontId="0" fillId="0" borderId="5" xfId="0" applyBorder="1" applyAlignment="1" applyProtection="1">
      <alignment horizontal="center"/>
    </xf>
    <xf numFmtId="0" fontId="0" fillId="37" borderId="2" xfId="0" applyNumberFormat="1" applyFill="1" applyBorder="1" applyAlignment="1" applyProtection="1">
      <alignment horizontal="center"/>
      <protection locked="0"/>
    </xf>
    <xf numFmtId="0" fontId="0" fillId="37" borderId="3" xfId="0" applyNumberFormat="1" applyFill="1" applyBorder="1" applyAlignment="1" applyProtection="1">
      <alignment horizontal="center"/>
      <protection locked="0"/>
    </xf>
    <xf numFmtId="0" fontId="0" fillId="37" borderId="4" xfId="0" applyNumberFormat="1" applyFill="1" applyBorder="1" applyAlignment="1" applyProtection="1">
      <alignment horizontal="center"/>
      <protection locked="0"/>
    </xf>
    <xf numFmtId="0" fontId="2" fillId="0" borderId="17" xfId="0" applyFont="1"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4" fillId="35" borderId="42" xfId="0" applyFont="1" applyFill="1" applyBorder="1" applyAlignment="1" applyProtection="1">
      <alignment horizontal="center"/>
      <protection locked="0"/>
    </xf>
    <xf numFmtId="0" fontId="4" fillId="35" borderId="43" xfId="0" applyFont="1" applyFill="1" applyBorder="1" applyAlignment="1" applyProtection="1">
      <alignment horizontal="center"/>
      <protection locked="0"/>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28" xfId="0" applyBorder="1" applyAlignment="1" applyProtection="1">
      <alignment horizontal="center"/>
    </xf>
    <xf numFmtId="0" fontId="0" fillId="37" borderId="46" xfId="0" applyNumberFormat="1" applyFill="1" applyBorder="1" applyAlignment="1" applyProtection="1">
      <alignment horizontal="center"/>
      <protection locked="0"/>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37" borderId="1" xfId="0" applyNumberFormat="1" applyFill="1" applyBorder="1" applyAlignment="1" applyProtection="1">
      <alignment horizontal="center"/>
      <protection locked="0"/>
    </xf>
    <xf numFmtId="0" fontId="56" fillId="37" borderId="1"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0" fontId="4" fillId="0" borderId="9" xfId="0" applyFont="1" applyBorder="1" applyAlignment="1" applyProtection="1">
      <alignment horizontal="center"/>
    </xf>
    <xf numFmtId="0" fontId="4" fillId="0" borderId="24" xfId="0" applyFont="1" applyBorder="1" applyAlignment="1" applyProtection="1">
      <alignment horizontal="center"/>
    </xf>
    <xf numFmtId="0" fontId="18" fillId="38" borderId="6" xfId="0" applyFont="1" applyFill="1" applyBorder="1" applyAlignment="1" applyProtection="1">
      <alignment horizontal="center"/>
    </xf>
    <xf numFmtId="0" fontId="18" fillId="38" borderId="7" xfId="0" applyFont="1" applyFill="1" applyBorder="1" applyAlignment="1" applyProtection="1">
      <alignment horizontal="center"/>
    </xf>
    <xf numFmtId="0" fontId="18" fillId="38" borderId="8" xfId="0" applyFont="1" applyFill="1" applyBorder="1" applyAlignment="1" applyProtection="1">
      <alignment horizontal="center"/>
    </xf>
    <xf numFmtId="0" fontId="4" fillId="0" borderId="5" xfId="0" applyFont="1" applyBorder="1" applyAlignment="1" applyProtection="1">
      <alignment horizontal="left"/>
    </xf>
    <xf numFmtId="0" fontId="2" fillId="37" borderId="2" xfId="0" applyNumberFormat="1" applyFont="1" applyFill="1" applyBorder="1" applyAlignment="1" applyProtection="1">
      <alignment horizontal="center"/>
      <protection locked="0"/>
    </xf>
    <xf numFmtId="0" fontId="2" fillId="37" borderId="3" xfId="0" applyNumberFormat="1" applyFont="1" applyFill="1" applyBorder="1" applyAlignment="1" applyProtection="1">
      <alignment horizontal="center"/>
      <protection locked="0"/>
    </xf>
    <xf numFmtId="0" fontId="2" fillId="37" borderId="4" xfId="0" applyNumberFormat="1" applyFont="1" applyFill="1" applyBorder="1" applyAlignment="1" applyProtection="1">
      <alignment horizontal="center"/>
      <protection locked="0"/>
    </xf>
    <xf numFmtId="0" fontId="56" fillId="37" borderId="2" xfId="0" applyNumberFormat="1" applyFont="1" applyFill="1" applyBorder="1" applyAlignment="1" applyProtection="1">
      <alignment horizontal="center" vertical="center"/>
      <protection locked="0"/>
    </xf>
    <xf numFmtId="0" fontId="56" fillId="37" borderId="3" xfId="0" applyNumberFormat="1" applyFont="1" applyFill="1" applyBorder="1" applyAlignment="1" applyProtection="1">
      <alignment horizontal="center" vertical="center"/>
      <protection locked="0"/>
    </xf>
    <xf numFmtId="0" fontId="56" fillId="37" borderId="4" xfId="0" applyNumberFormat="1" applyFont="1" applyFill="1" applyBorder="1" applyAlignment="1" applyProtection="1">
      <alignment horizontal="center" vertical="center"/>
      <protection locked="0"/>
    </xf>
    <xf numFmtId="0" fontId="0" fillId="35" borderId="1" xfId="0" applyFill="1" applyBorder="1" applyAlignment="1" applyProtection="1">
      <alignment horizontal="center"/>
      <protection locked="0"/>
    </xf>
    <xf numFmtId="0" fontId="0" fillId="0" borderId="3" xfId="0" applyBorder="1" applyAlignment="1" applyProtection="1">
      <alignment horizontal="left"/>
    </xf>
    <xf numFmtId="0" fontId="0" fillId="0" borderId="4" xfId="0" applyBorder="1" applyAlignment="1" applyProtection="1">
      <alignment horizontal="left"/>
    </xf>
    <xf numFmtId="0" fontId="4" fillId="0" borderId="11" xfId="0" applyFont="1" applyBorder="1" applyAlignment="1" applyProtection="1">
      <alignment horizontal="center"/>
    </xf>
    <xf numFmtId="0" fontId="4" fillId="0" borderId="25" xfId="0" applyFont="1" applyBorder="1" applyAlignment="1" applyProtection="1">
      <alignment horizontal="center"/>
    </xf>
    <xf numFmtId="0" fontId="58" fillId="0" borderId="5" xfId="0" applyFont="1" applyBorder="1" applyAlignment="1" applyProtection="1">
      <alignment horizontal="center" vertical="center"/>
    </xf>
    <xf numFmtId="0" fontId="4" fillId="0" borderId="5" xfId="0" applyFont="1" applyBorder="1" applyAlignment="1" applyProtection="1">
      <alignment horizontal="center"/>
    </xf>
    <xf numFmtId="0" fontId="0" fillId="37" borderId="5" xfId="0" applyNumberFormat="1" applyFill="1" applyBorder="1" applyAlignment="1" applyProtection="1">
      <alignment horizontal="center"/>
      <protection locked="0"/>
    </xf>
    <xf numFmtId="0" fontId="94" fillId="41" borderId="9" xfId="0" applyFont="1" applyFill="1" applyBorder="1" applyAlignment="1" applyProtection="1">
      <alignment horizontal="center" vertical="center"/>
    </xf>
    <xf numFmtId="0" fontId="94" fillId="41" borderId="23" xfId="0" applyFont="1" applyFill="1" applyBorder="1" applyAlignment="1" applyProtection="1">
      <alignment horizontal="center" vertical="center"/>
    </xf>
    <xf numFmtId="0" fontId="94" fillId="41" borderId="24" xfId="0" applyFont="1" applyFill="1" applyBorder="1" applyAlignment="1" applyProtection="1">
      <alignment horizontal="center" vertical="center"/>
    </xf>
    <xf numFmtId="0" fontId="94" fillId="41" borderId="10" xfId="0" applyFont="1" applyFill="1" applyBorder="1" applyAlignment="1" applyProtection="1">
      <alignment horizontal="center" vertical="center"/>
    </xf>
    <xf numFmtId="0" fontId="94" fillId="41" borderId="0" xfId="0" applyFont="1" applyFill="1" applyBorder="1" applyAlignment="1" applyProtection="1">
      <alignment horizontal="center" vertical="center"/>
    </xf>
    <xf numFmtId="0" fontId="94" fillId="41" borderId="22" xfId="0" applyFont="1" applyFill="1" applyBorder="1" applyAlignment="1" applyProtection="1">
      <alignment horizontal="center" vertical="center"/>
    </xf>
    <xf numFmtId="0" fontId="94" fillId="41" borderId="11" xfId="0" applyFont="1" applyFill="1" applyBorder="1" applyAlignment="1" applyProtection="1">
      <alignment horizontal="center" vertical="center"/>
    </xf>
    <xf numFmtId="0" fontId="94" fillId="41" borderId="12" xfId="0" applyFont="1" applyFill="1" applyBorder="1" applyAlignment="1" applyProtection="1">
      <alignment horizontal="center" vertical="center"/>
    </xf>
    <xf numFmtId="0" fontId="94" fillId="41" borderId="25" xfId="0" applyFont="1" applyFill="1" applyBorder="1" applyAlignment="1" applyProtection="1">
      <alignment horizontal="center" vertical="center"/>
    </xf>
    <xf numFmtId="164" fontId="59" fillId="0" borderId="0" xfId="0" applyNumberFormat="1" applyFont="1" applyFill="1" applyBorder="1" applyAlignment="1" applyProtection="1">
      <alignment horizontal="center"/>
    </xf>
    <xf numFmtId="0" fontId="50" fillId="0" borderId="6" xfId="0" applyFont="1" applyBorder="1" applyAlignment="1" applyProtection="1">
      <alignment horizontal="center"/>
    </xf>
    <xf numFmtId="0" fontId="50" fillId="0" borderId="7" xfId="0" applyFont="1" applyBorder="1" applyAlignment="1" applyProtection="1">
      <alignment horizontal="center"/>
    </xf>
    <xf numFmtId="0" fontId="50" fillId="0" borderId="8" xfId="0" applyFont="1" applyBorder="1" applyAlignment="1" applyProtection="1">
      <alignment horizontal="center"/>
    </xf>
    <xf numFmtId="0" fontId="56" fillId="35" borderId="12" xfId="0" applyFont="1" applyFill="1" applyBorder="1" applyAlignment="1" applyProtection="1">
      <alignment horizontal="center" vertical="center"/>
      <protection locked="0"/>
    </xf>
    <xf numFmtId="0" fontId="56" fillId="33" borderId="12" xfId="0" applyFont="1" applyFill="1" applyBorder="1" applyAlignment="1" applyProtection="1">
      <alignment horizontal="center" vertical="center"/>
    </xf>
    <xf numFmtId="49" fontId="56" fillId="35" borderId="12"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xf>
    <xf numFmtId="0" fontId="77" fillId="0" borderId="0" xfId="0" applyFont="1" applyAlignment="1" applyProtection="1">
      <alignment horizontal="left" vertical="center"/>
    </xf>
    <xf numFmtId="49" fontId="56" fillId="35" borderId="7" xfId="0" applyNumberFormat="1" applyFont="1" applyFill="1" applyBorder="1" applyAlignment="1" applyProtection="1">
      <alignment horizontal="center" vertical="center"/>
      <protection locked="0"/>
    </xf>
    <xf numFmtId="0" fontId="56" fillId="35" borderId="7" xfId="0" applyFont="1" applyFill="1" applyBorder="1" applyAlignment="1" applyProtection="1">
      <alignment horizontal="center" vertical="center"/>
      <protection locked="0"/>
    </xf>
    <xf numFmtId="164" fontId="56" fillId="35" borderId="7" xfId="0" applyNumberFormat="1" applyFont="1" applyFill="1" applyBorder="1" applyAlignment="1" applyProtection="1">
      <alignment horizontal="center" vertical="center"/>
      <protection locked="0"/>
    </xf>
    <xf numFmtId="0" fontId="2" fillId="35" borderId="12" xfId="0" applyFont="1" applyFill="1" applyBorder="1" applyProtection="1">
      <protection locked="0"/>
    </xf>
    <xf numFmtId="0" fontId="0" fillId="35" borderId="12" xfId="0" applyFill="1" applyBorder="1" applyProtection="1">
      <protection locked="0"/>
    </xf>
    <xf numFmtId="49" fontId="84" fillId="35" borderId="12" xfId="0" applyNumberFormat="1" applyFont="1" applyFill="1" applyBorder="1" applyAlignment="1" applyProtection="1">
      <alignment horizontal="center" vertical="center"/>
      <protection locked="0"/>
    </xf>
    <xf numFmtId="0" fontId="95" fillId="35" borderId="23" xfId="0" applyFont="1" applyFill="1" applyBorder="1" applyAlignment="1" applyProtection="1">
      <alignment horizontal="left" vertical="center" wrapText="1"/>
    </xf>
    <xf numFmtId="0" fontId="2" fillId="35" borderId="23" xfId="0" applyFont="1" applyFill="1" applyBorder="1" applyAlignment="1">
      <alignment horizontal="left" vertical="center" wrapText="1"/>
    </xf>
    <xf numFmtId="0" fontId="0" fillId="0" borderId="20" xfId="0" applyBorder="1" applyAlignment="1" applyProtection="1">
      <alignment horizontal="center"/>
    </xf>
    <xf numFmtId="0" fontId="0" fillId="0" borderId="14" xfId="0" applyBorder="1" applyAlignment="1" applyProtection="1">
      <alignment horizontal="center"/>
    </xf>
    <xf numFmtId="0" fontId="0" fillId="0" borderId="21" xfId="0" applyBorder="1" applyAlignment="1" applyProtection="1">
      <alignment horizontal="center"/>
    </xf>
    <xf numFmtId="0" fontId="2" fillId="0" borderId="5" xfId="0" applyNumberFormat="1" applyFont="1" applyBorder="1" applyAlignment="1" applyProtection="1">
      <alignment horizontal="center"/>
    </xf>
    <xf numFmtId="0" fontId="0" fillId="0" borderId="5" xfId="0" applyNumberFormat="1" applyBorder="1" applyAlignment="1" applyProtection="1">
      <alignment horizontal="center"/>
    </xf>
    <xf numFmtId="0" fontId="0" fillId="35" borderId="20" xfId="0" applyFill="1" applyBorder="1" applyAlignment="1" applyProtection="1">
      <alignment horizontal="center"/>
      <protection locked="0"/>
    </xf>
    <xf numFmtId="0" fontId="0" fillId="35" borderId="14" xfId="0" applyFill="1" applyBorder="1" applyAlignment="1" applyProtection="1">
      <alignment horizontal="center"/>
      <protection locked="0"/>
    </xf>
    <xf numFmtId="0" fontId="0" fillId="35" borderId="21" xfId="0" applyFill="1" applyBorder="1" applyAlignment="1" applyProtection="1">
      <alignment horizontal="center"/>
      <protection locked="0"/>
    </xf>
    <xf numFmtId="0" fontId="56" fillId="37" borderId="46" xfId="0" applyNumberFormat="1" applyFont="1" applyFill="1" applyBorder="1" applyAlignment="1" applyProtection="1">
      <alignment horizontal="center" vertical="center"/>
      <protection locked="0"/>
    </xf>
    <xf numFmtId="0" fontId="2" fillId="0" borderId="46" xfId="0" applyNumberFormat="1" applyFont="1" applyBorder="1" applyAlignment="1" applyProtection="1">
      <alignment horizontal="center"/>
    </xf>
    <xf numFmtId="0" fontId="0" fillId="0" borderId="46" xfId="0" applyNumberFormat="1" applyBorder="1" applyAlignment="1" applyProtection="1">
      <alignment horizontal="center"/>
    </xf>
    <xf numFmtId="0" fontId="0" fillId="0" borderId="47" xfId="0" applyNumberFormat="1" applyBorder="1" applyAlignment="1" applyProtection="1">
      <alignment horizontal="center"/>
    </xf>
    <xf numFmtId="0" fontId="0" fillId="35" borderId="48" xfId="0" applyFill="1" applyBorder="1" applyAlignment="1" applyProtection="1">
      <alignment horizontal="center"/>
      <protection locked="0"/>
    </xf>
    <xf numFmtId="0" fontId="0" fillId="35" borderId="23" xfId="0" applyFill="1" applyBorder="1" applyAlignment="1" applyProtection="1">
      <alignment horizontal="center"/>
      <protection locked="0"/>
    </xf>
    <xf numFmtId="0" fontId="0" fillId="35" borderId="49" xfId="0" applyFill="1" applyBorder="1" applyAlignment="1" applyProtection="1">
      <alignment horizontal="center"/>
      <protection locked="0"/>
    </xf>
    <xf numFmtId="0" fontId="0" fillId="0" borderId="1" xfId="0" applyBorder="1" applyAlignment="1" applyProtection="1">
      <alignment horizontal="center"/>
    </xf>
    <xf numFmtId="0" fontId="0" fillId="0" borderId="9" xfId="0" applyBorder="1" applyAlignment="1" applyProtection="1">
      <alignment horizontal="center"/>
    </xf>
    <xf numFmtId="0" fontId="0" fillId="0" borderId="23" xfId="0" applyBorder="1" applyAlignment="1" applyProtection="1">
      <alignment horizontal="center"/>
    </xf>
    <xf numFmtId="0" fontId="58" fillId="0" borderId="6" xfId="0" applyFont="1" applyBorder="1" applyAlignment="1" applyProtection="1">
      <alignment horizontal="center" vertical="center"/>
    </xf>
    <xf numFmtId="0" fontId="58" fillId="0" borderId="7" xfId="0" applyFont="1" applyBorder="1" applyAlignment="1" applyProtection="1">
      <alignment horizontal="center" vertical="center"/>
    </xf>
    <xf numFmtId="0" fontId="58" fillId="0" borderId="8" xfId="0" applyFont="1" applyBorder="1" applyAlignment="1" applyProtection="1">
      <alignment horizontal="center" vertical="center"/>
    </xf>
    <xf numFmtId="0" fontId="2" fillId="0" borderId="26" xfId="0" applyFont="1" applyBorder="1" applyAlignment="1" applyProtection="1">
      <alignment horizontal="left"/>
    </xf>
    <xf numFmtId="0" fontId="2" fillId="0" borderId="27" xfId="0" applyFont="1" applyBorder="1" applyAlignment="1" applyProtection="1">
      <alignment horizontal="left"/>
    </xf>
    <xf numFmtId="0" fontId="2" fillId="0" borderId="28" xfId="0" applyFont="1" applyBorder="1" applyAlignment="1" applyProtection="1">
      <alignment horizontal="left"/>
    </xf>
    <xf numFmtId="0" fontId="4" fillId="0" borderId="6" xfId="0" applyFont="1" applyBorder="1" applyAlignment="1" applyProtection="1">
      <alignment horizontal="left"/>
    </xf>
    <xf numFmtId="0" fontId="4" fillId="0" borderId="7" xfId="0" applyFont="1" applyBorder="1" applyAlignment="1" applyProtection="1">
      <alignment horizontal="left"/>
    </xf>
    <xf numFmtId="0" fontId="4" fillId="0" borderId="8" xfId="0" applyFont="1" applyBorder="1" applyAlignment="1" applyProtection="1">
      <alignment horizontal="left"/>
    </xf>
    <xf numFmtId="0" fontId="18" fillId="38" borderId="9" xfId="0" applyFont="1" applyFill="1" applyBorder="1" applyAlignment="1" applyProtection="1">
      <alignment horizontal="center"/>
    </xf>
    <xf numFmtId="0" fontId="18" fillId="38" borderId="23" xfId="0" applyFont="1" applyFill="1" applyBorder="1" applyAlignment="1" applyProtection="1">
      <alignment horizontal="center"/>
    </xf>
    <xf numFmtId="0" fontId="18" fillId="38" borderId="24" xfId="0" applyFont="1" applyFill="1" applyBorder="1" applyAlignment="1" applyProtection="1">
      <alignment horizontal="center"/>
    </xf>
    <xf numFmtId="0" fontId="4" fillId="38" borderId="11" xfId="0" applyFont="1" applyFill="1" applyBorder="1" applyAlignment="1" applyProtection="1">
      <alignment horizontal="center"/>
    </xf>
    <xf numFmtId="0" fontId="4" fillId="38" borderId="12" xfId="0" applyFont="1" applyFill="1" applyBorder="1" applyAlignment="1" applyProtection="1">
      <alignment horizontal="center"/>
    </xf>
    <xf numFmtId="0" fontId="4" fillId="38" borderId="25" xfId="0" applyFont="1" applyFill="1" applyBorder="1" applyAlignment="1" applyProtection="1">
      <alignment horizontal="center"/>
    </xf>
    <xf numFmtId="0" fontId="2" fillId="0" borderId="48"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2" xfId="0" applyFont="1" applyBorder="1" applyAlignment="1" applyProtection="1">
      <alignment horizontal="left" vertical="center"/>
    </xf>
    <xf numFmtId="0" fontId="0" fillId="0" borderId="0" xfId="0" applyAlignment="1" applyProtection="1">
      <alignment horizontal="center"/>
    </xf>
    <xf numFmtId="0" fontId="2" fillId="35" borderId="5" xfId="0" applyFont="1" applyFill="1" applyBorder="1" applyAlignment="1" applyProtection="1">
      <alignment horizontal="center"/>
      <protection locked="0"/>
    </xf>
    <xf numFmtId="0" fontId="56" fillId="35" borderId="1" xfId="0" applyFont="1" applyFill="1" applyBorder="1" applyAlignment="1" applyProtection="1">
      <alignment horizontal="center" vertical="center"/>
      <protection locked="0"/>
    </xf>
    <xf numFmtId="0" fontId="0" fillId="0" borderId="5" xfId="0" applyFill="1" applyBorder="1" applyAlignment="1" applyProtection="1">
      <alignment horizontal="center"/>
    </xf>
    <xf numFmtId="0" fontId="2" fillId="0" borderId="5" xfId="0" applyFont="1" applyFill="1" applyBorder="1" applyAlignment="1" applyProtection="1">
      <alignment horizontal="center"/>
      <protection locked="0"/>
    </xf>
    <xf numFmtId="0" fontId="4" fillId="33" borderId="6" xfId="0" applyFont="1" applyFill="1" applyBorder="1" applyAlignment="1" applyProtection="1">
      <alignment horizontal="center"/>
      <protection locked="0"/>
    </xf>
    <xf numFmtId="0" fontId="4" fillId="33" borderId="7" xfId="0" applyFont="1" applyFill="1" applyBorder="1" applyAlignment="1" applyProtection="1">
      <alignment horizontal="center"/>
      <protection locked="0"/>
    </xf>
    <xf numFmtId="0" fontId="4" fillId="33" borderId="8" xfId="0" applyFont="1" applyFill="1" applyBorder="1" applyAlignment="1" applyProtection="1">
      <alignment horizontal="center"/>
      <protection locked="0"/>
    </xf>
    <xf numFmtId="0" fontId="0" fillId="35" borderId="1" xfId="0" applyNumberFormat="1" applyFill="1" applyBorder="1" applyAlignment="1" applyProtection="1">
      <alignment horizontal="center"/>
      <protection locked="0"/>
    </xf>
    <xf numFmtId="0" fontId="4" fillId="35" borderId="26" xfId="0" applyFont="1" applyFill="1" applyBorder="1" applyAlignment="1" applyProtection="1">
      <alignment horizontal="center"/>
      <protection locked="0"/>
    </xf>
    <xf numFmtId="0" fontId="4" fillId="35" borderId="28" xfId="0" applyFont="1" applyFill="1" applyBorder="1" applyAlignment="1" applyProtection="1">
      <alignment horizontal="center"/>
      <protection locked="0"/>
    </xf>
    <xf numFmtId="0" fontId="0" fillId="0" borderId="20" xfId="0" applyFill="1" applyBorder="1" applyAlignment="1" applyProtection="1">
      <alignment horizontal="center"/>
    </xf>
    <xf numFmtId="0" fontId="0" fillId="0" borderId="14" xfId="0" applyFill="1" applyBorder="1" applyAlignment="1" applyProtection="1">
      <alignment horizontal="center"/>
    </xf>
    <xf numFmtId="0" fontId="0" fillId="0" borderId="21" xfId="0" applyFill="1" applyBorder="1" applyAlignment="1" applyProtection="1">
      <alignment horizontal="center"/>
    </xf>
    <xf numFmtId="0" fontId="2" fillId="37" borderId="20" xfId="0" applyFont="1" applyFill="1" applyBorder="1" applyAlignment="1" applyProtection="1">
      <alignment horizontal="center"/>
      <protection locked="0"/>
    </xf>
    <xf numFmtId="0" fontId="0" fillId="37" borderId="14" xfId="0" applyFill="1" applyBorder="1" applyAlignment="1" applyProtection="1">
      <alignment horizontal="center"/>
      <protection locked="0"/>
    </xf>
    <xf numFmtId="0" fontId="0" fillId="37" borderId="21" xfId="0" applyFill="1" applyBorder="1" applyAlignment="1" applyProtection="1">
      <alignment horizontal="center"/>
      <protection locked="0"/>
    </xf>
    <xf numFmtId="0" fontId="56" fillId="37" borderId="20" xfId="0" applyFont="1" applyFill="1" applyBorder="1" applyAlignment="1" applyProtection="1">
      <alignment horizontal="center" vertical="center"/>
      <protection locked="0"/>
    </xf>
    <xf numFmtId="0" fontId="56" fillId="37" borderId="14" xfId="0" applyFont="1" applyFill="1" applyBorder="1" applyAlignment="1" applyProtection="1">
      <alignment horizontal="center" vertical="center"/>
      <protection locked="0"/>
    </xf>
    <xf numFmtId="0" fontId="56" fillId="37" borderId="21" xfId="0" applyFont="1" applyFill="1" applyBorder="1" applyAlignment="1" applyProtection="1">
      <alignment horizontal="center" vertical="center"/>
      <protection locked="0"/>
    </xf>
    <xf numFmtId="0" fontId="64" fillId="37" borderId="0" xfId="0" applyFont="1" applyFill="1" applyBorder="1" applyAlignment="1" applyProtection="1">
      <alignment horizontal="left" vertical="top" wrapText="1"/>
    </xf>
    <xf numFmtId="0" fontId="0" fillId="37" borderId="0" xfId="0" applyFill="1" applyBorder="1" applyAlignment="1">
      <alignment wrapText="1"/>
    </xf>
    <xf numFmtId="0" fontId="0" fillId="37" borderId="0" xfId="0" applyFill="1" applyAlignment="1">
      <alignment wrapText="1"/>
    </xf>
    <xf numFmtId="0" fontId="64" fillId="0" borderId="10" xfId="0" applyFont="1" applyFill="1" applyBorder="1" applyAlignment="1" applyProtection="1">
      <alignment horizontal="left" vertical="top" wrapText="1"/>
      <protection locked="0"/>
    </xf>
    <xf numFmtId="0" fontId="64" fillId="0" borderId="0" xfId="0" applyFont="1" applyFill="1" applyBorder="1" applyAlignment="1" applyProtection="1">
      <alignment horizontal="left" vertical="top" wrapText="1"/>
      <protection locked="0"/>
    </xf>
    <xf numFmtId="0" fontId="64" fillId="0" borderId="22" xfId="0" applyFont="1" applyFill="1" applyBorder="1" applyAlignment="1" applyProtection="1">
      <alignment horizontal="left" vertical="top" wrapText="1"/>
      <protection locked="0"/>
    </xf>
    <xf numFmtId="0" fontId="64" fillId="0" borderId="11" xfId="0" applyFont="1" applyFill="1" applyBorder="1" applyAlignment="1" applyProtection="1">
      <alignment horizontal="left" vertical="top" wrapText="1"/>
      <protection locked="0"/>
    </xf>
    <xf numFmtId="0" fontId="64" fillId="0" borderId="12" xfId="0" applyFont="1" applyFill="1" applyBorder="1" applyAlignment="1" applyProtection="1">
      <alignment horizontal="left" vertical="top" wrapText="1"/>
      <protection locked="0"/>
    </xf>
    <xf numFmtId="0" fontId="64" fillId="0" borderId="25" xfId="0" applyFont="1" applyFill="1" applyBorder="1" applyAlignment="1" applyProtection="1">
      <alignment horizontal="left" vertical="top" wrapText="1"/>
      <protection locked="0"/>
    </xf>
    <xf numFmtId="0" fontId="64" fillId="0" borderId="9" xfId="0" applyFont="1" applyFill="1" applyBorder="1" applyAlignment="1" applyProtection="1">
      <alignment horizontal="left" vertical="top" wrapText="1"/>
      <protection locked="0"/>
    </xf>
    <xf numFmtId="0" fontId="64" fillId="0" borderId="23" xfId="0" applyFont="1" applyFill="1" applyBorder="1" applyAlignment="1" applyProtection="1">
      <alignment horizontal="left" vertical="top" wrapText="1"/>
      <protection locked="0"/>
    </xf>
    <xf numFmtId="0" fontId="64" fillId="0" borderId="24" xfId="0" applyFont="1" applyFill="1" applyBorder="1" applyAlignment="1" applyProtection="1">
      <alignment horizontal="left" vertical="top" wrapText="1"/>
      <protection locked="0"/>
    </xf>
    <xf numFmtId="14" fontId="0" fillId="35" borderId="2" xfId="0" applyNumberFormat="1" applyFill="1" applyBorder="1" applyAlignment="1" applyProtection="1">
      <alignment horizontal="center"/>
      <protection locked="0"/>
    </xf>
    <xf numFmtId="49" fontId="64" fillId="35" borderId="12" xfId="0" applyNumberFormat="1" applyFont="1" applyFill="1" applyBorder="1" applyAlignment="1" applyProtection="1">
      <alignment horizontal="center" vertical="center"/>
      <protection locked="0"/>
    </xf>
    <xf numFmtId="0" fontId="56" fillId="0" borderId="5" xfId="0" applyFont="1" applyFill="1" applyBorder="1" applyAlignment="1" applyProtection="1">
      <alignment horizontal="center" vertical="center"/>
    </xf>
    <xf numFmtId="0" fontId="0" fillId="0" borderId="1" xfId="0" applyFill="1" applyBorder="1" applyAlignment="1" applyProtection="1">
      <alignment horizontal="center"/>
    </xf>
    <xf numFmtId="0" fontId="88" fillId="0" borderId="0" xfId="0" applyFont="1" applyAlignment="1">
      <alignment vertical="center" wrapText="1"/>
    </xf>
  </cellXfs>
  <cellStyles count="119">
    <cellStyle name="20% - Accent1 2" xfId="1" xr:uid="{00000000-0005-0000-0000-000000000000}"/>
    <cellStyle name="20% - Accent1 3" xfId="2" xr:uid="{00000000-0005-0000-0000-000001000000}"/>
    <cellStyle name="20% - Accent1 4" xfId="3" xr:uid="{00000000-0005-0000-0000-000002000000}"/>
    <cellStyle name="20% - Accent2 2" xfId="4" xr:uid="{00000000-0005-0000-0000-000003000000}"/>
    <cellStyle name="20% - Accent2 3" xfId="5" xr:uid="{00000000-0005-0000-0000-000004000000}"/>
    <cellStyle name="20% - Accent2 4" xfId="6" xr:uid="{00000000-0005-0000-0000-000005000000}"/>
    <cellStyle name="20% - Accent3 2" xfId="7" xr:uid="{00000000-0005-0000-0000-000006000000}"/>
    <cellStyle name="20% - Accent3 3" xfId="8" xr:uid="{00000000-0005-0000-0000-000007000000}"/>
    <cellStyle name="20% - Accent3 4" xfId="9" xr:uid="{00000000-0005-0000-0000-000008000000}"/>
    <cellStyle name="20% - Accent4 2" xfId="10" xr:uid="{00000000-0005-0000-0000-000009000000}"/>
    <cellStyle name="20% - Accent4 3" xfId="11" xr:uid="{00000000-0005-0000-0000-00000A000000}"/>
    <cellStyle name="20% - Accent4 4" xfId="12" xr:uid="{00000000-0005-0000-0000-00000B000000}"/>
    <cellStyle name="20% - Accent5 2" xfId="13" xr:uid="{00000000-0005-0000-0000-00000C000000}"/>
    <cellStyle name="20% - Accent5 3" xfId="14" xr:uid="{00000000-0005-0000-0000-00000D000000}"/>
    <cellStyle name="20% - Accent5 4" xfId="15" xr:uid="{00000000-0005-0000-0000-00000E000000}"/>
    <cellStyle name="20% - Accent6 2" xfId="16" xr:uid="{00000000-0005-0000-0000-00000F000000}"/>
    <cellStyle name="20% - Accent6 3" xfId="17" xr:uid="{00000000-0005-0000-0000-000010000000}"/>
    <cellStyle name="20% - Accent6 4" xfId="18" xr:uid="{00000000-0005-0000-0000-000011000000}"/>
    <cellStyle name="40% - Accent1 2" xfId="19" xr:uid="{00000000-0005-0000-0000-000012000000}"/>
    <cellStyle name="40% - Accent1 3" xfId="20" xr:uid="{00000000-0005-0000-0000-000013000000}"/>
    <cellStyle name="40% - Accent1 4" xfId="21" xr:uid="{00000000-0005-0000-0000-000014000000}"/>
    <cellStyle name="40% - Accent2 2" xfId="22" xr:uid="{00000000-0005-0000-0000-000015000000}"/>
    <cellStyle name="40% - Accent2 3" xfId="23" xr:uid="{00000000-0005-0000-0000-000016000000}"/>
    <cellStyle name="40% - Accent2 4" xfId="24" xr:uid="{00000000-0005-0000-0000-000017000000}"/>
    <cellStyle name="40% - Accent3 2" xfId="25" xr:uid="{00000000-0005-0000-0000-000018000000}"/>
    <cellStyle name="40% - Accent3 3" xfId="26" xr:uid="{00000000-0005-0000-0000-000019000000}"/>
    <cellStyle name="40% - Accent3 4" xfId="27" xr:uid="{00000000-0005-0000-0000-00001A000000}"/>
    <cellStyle name="40% - Accent4 2" xfId="28" xr:uid="{00000000-0005-0000-0000-00001B000000}"/>
    <cellStyle name="40% - Accent4 3" xfId="29" xr:uid="{00000000-0005-0000-0000-00001C000000}"/>
    <cellStyle name="40% - Accent4 4" xfId="30" xr:uid="{00000000-0005-0000-0000-00001D000000}"/>
    <cellStyle name="40% - Accent5 2" xfId="31" xr:uid="{00000000-0005-0000-0000-00001E000000}"/>
    <cellStyle name="40% - Accent5 3" xfId="32" xr:uid="{00000000-0005-0000-0000-00001F000000}"/>
    <cellStyle name="40% - Accent5 4" xfId="33" xr:uid="{00000000-0005-0000-0000-000020000000}"/>
    <cellStyle name="40% - Accent6 2" xfId="34" xr:uid="{00000000-0005-0000-0000-000021000000}"/>
    <cellStyle name="40% - Accent6 3" xfId="35" xr:uid="{00000000-0005-0000-0000-000022000000}"/>
    <cellStyle name="40% - Accent6 4" xfId="36" xr:uid="{00000000-0005-0000-0000-000023000000}"/>
    <cellStyle name="60% - Accent1 2" xfId="37" xr:uid="{00000000-0005-0000-0000-000024000000}"/>
    <cellStyle name="60% - Accent1 3" xfId="38" xr:uid="{00000000-0005-0000-0000-000025000000}"/>
    <cellStyle name="60% - Accent2 2" xfId="39" xr:uid="{00000000-0005-0000-0000-000026000000}"/>
    <cellStyle name="60% - Accent2 3" xfId="40" xr:uid="{00000000-0005-0000-0000-000027000000}"/>
    <cellStyle name="60% - Accent3 2" xfId="41" xr:uid="{00000000-0005-0000-0000-000028000000}"/>
    <cellStyle name="60% - Accent3 3" xfId="42" xr:uid="{00000000-0005-0000-0000-000029000000}"/>
    <cellStyle name="60% - Accent4 2" xfId="43" xr:uid="{00000000-0005-0000-0000-00002A000000}"/>
    <cellStyle name="60% - Accent4 3" xfId="44" xr:uid="{00000000-0005-0000-0000-00002B000000}"/>
    <cellStyle name="60% - Accent5 2" xfId="45" xr:uid="{00000000-0005-0000-0000-00002C000000}"/>
    <cellStyle name="60% - Accent5 3" xfId="46" xr:uid="{00000000-0005-0000-0000-00002D000000}"/>
    <cellStyle name="60% - Accent6 2" xfId="47" xr:uid="{00000000-0005-0000-0000-00002E000000}"/>
    <cellStyle name="60% - Accent6 3" xfId="48" xr:uid="{00000000-0005-0000-0000-00002F000000}"/>
    <cellStyle name="Accent1 2" xfId="49" xr:uid="{00000000-0005-0000-0000-000030000000}"/>
    <cellStyle name="Accent1 3" xfId="50" xr:uid="{00000000-0005-0000-0000-000031000000}"/>
    <cellStyle name="Accent2 2" xfId="51" xr:uid="{00000000-0005-0000-0000-000032000000}"/>
    <cellStyle name="Accent2 3" xfId="52" xr:uid="{00000000-0005-0000-0000-000033000000}"/>
    <cellStyle name="Accent3 2" xfId="53" xr:uid="{00000000-0005-0000-0000-000034000000}"/>
    <cellStyle name="Accent3 3" xfId="54" xr:uid="{00000000-0005-0000-0000-000035000000}"/>
    <cellStyle name="Accent4 2" xfId="55" xr:uid="{00000000-0005-0000-0000-000036000000}"/>
    <cellStyle name="Accent4 3" xfId="56" xr:uid="{00000000-0005-0000-0000-000037000000}"/>
    <cellStyle name="Accent5 2" xfId="57" xr:uid="{00000000-0005-0000-0000-000038000000}"/>
    <cellStyle name="Accent5 3" xfId="58" xr:uid="{00000000-0005-0000-0000-000039000000}"/>
    <cellStyle name="Accent6 2" xfId="59" xr:uid="{00000000-0005-0000-0000-00003A000000}"/>
    <cellStyle name="Accent6 3" xfId="60" xr:uid="{00000000-0005-0000-0000-00003B000000}"/>
    <cellStyle name="Bad 2" xfId="61" xr:uid="{00000000-0005-0000-0000-00003C000000}"/>
    <cellStyle name="Bad 3" xfId="62" xr:uid="{00000000-0005-0000-0000-00003D000000}"/>
    <cellStyle name="Calculation 2" xfId="63" xr:uid="{00000000-0005-0000-0000-00003E000000}"/>
    <cellStyle name="Calculation 3" xfId="64" xr:uid="{00000000-0005-0000-0000-00003F000000}"/>
    <cellStyle name="Check Cell 2" xfId="65" xr:uid="{00000000-0005-0000-0000-000040000000}"/>
    <cellStyle name="Check Cell 3" xfId="66" xr:uid="{00000000-0005-0000-0000-000041000000}"/>
    <cellStyle name="Comma 2" xfId="67" xr:uid="{00000000-0005-0000-0000-000042000000}"/>
    <cellStyle name="Comma 3" xfId="68" xr:uid="{00000000-0005-0000-0000-000043000000}"/>
    <cellStyle name="Comma 4" xfId="69" xr:uid="{00000000-0005-0000-0000-000044000000}"/>
    <cellStyle name="Comma 5" xfId="70" xr:uid="{00000000-0005-0000-0000-000045000000}"/>
    <cellStyle name="Currency 2" xfId="71" xr:uid="{00000000-0005-0000-0000-000046000000}"/>
    <cellStyle name="Currency 3" xfId="72" xr:uid="{00000000-0005-0000-0000-000047000000}"/>
    <cellStyle name="Currency 4" xfId="73" xr:uid="{00000000-0005-0000-0000-000048000000}"/>
    <cellStyle name="Currency 5" xfId="74" xr:uid="{00000000-0005-0000-0000-000049000000}"/>
    <cellStyle name="Explanatory Text 2" xfId="75" xr:uid="{00000000-0005-0000-0000-00004A000000}"/>
    <cellStyle name="Explanatory Text 3" xfId="76" xr:uid="{00000000-0005-0000-0000-00004B000000}"/>
    <cellStyle name="Good 2" xfId="77" xr:uid="{00000000-0005-0000-0000-00004C000000}"/>
    <cellStyle name="Good 3" xfId="78" xr:uid="{00000000-0005-0000-0000-00004D000000}"/>
    <cellStyle name="Heading 1 2" xfId="79" xr:uid="{00000000-0005-0000-0000-00004E000000}"/>
    <cellStyle name="Heading 1 3" xfId="80" xr:uid="{00000000-0005-0000-0000-00004F000000}"/>
    <cellStyle name="Heading 2 2" xfId="81" xr:uid="{00000000-0005-0000-0000-000050000000}"/>
    <cellStyle name="Heading 2 3" xfId="82" xr:uid="{00000000-0005-0000-0000-000051000000}"/>
    <cellStyle name="Heading 3 2" xfId="83" xr:uid="{00000000-0005-0000-0000-000052000000}"/>
    <cellStyle name="Heading 3 3" xfId="84" xr:uid="{00000000-0005-0000-0000-000053000000}"/>
    <cellStyle name="Heading 4 2" xfId="85" xr:uid="{00000000-0005-0000-0000-000054000000}"/>
    <cellStyle name="Heading 4 3" xfId="86" xr:uid="{00000000-0005-0000-0000-000055000000}"/>
    <cellStyle name="Hyperlink" xfId="87" builtinId="8"/>
    <cellStyle name="Hyperlink 2" xfId="88" xr:uid="{00000000-0005-0000-0000-000057000000}"/>
    <cellStyle name="Input 2" xfId="89" xr:uid="{00000000-0005-0000-0000-000058000000}"/>
    <cellStyle name="Input 3" xfId="90" xr:uid="{00000000-0005-0000-0000-000059000000}"/>
    <cellStyle name="Linked Cell 2" xfId="91" xr:uid="{00000000-0005-0000-0000-00005A000000}"/>
    <cellStyle name="Linked Cell 3" xfId="92" xr:uid="{00000000-0005-0000-0000-00005B000000}"/>
    <cellStyle name="Neutral 2" xfId="93" xr:uid="{00000000-0005-0000-0000-00005C000000}"/>
    <cellStyle name="Neutral 3" xfId="94" xr:uid="{00000000-0005-0000-0000-00005D000000}"/>
    <cellStyle name="Normal" xfId="0" builtinId="0"/>
    <cellStyle name="Normal 16" xfId="95" xr:uid="{00000000-0005-0000-0000-00005F000000}"/>
    <cellStyle name="Normal 2" xfId="96" xr:uid="{00000000-0005-0000-0000-000060000000}"/>
    <cellStyle name="Normal 2 2" xfId="97" xr:uid="{00000000-0005-0000-0000-000061000000}"/>
    <cellStyle name="Normal 2 3" xfId="98" xr:uid="{00000000-0005-0000-0000-000062000000}"/>
    <cellStyle name="Normal 2 3 2" xfId="99" xr:uid="{00000000-0005-0000-0000-000063000000}"/>
    <cellStyle name="Normal 3" xfId="100" xr:uid="{00000000-0005-0000-0000-000064000000}"/>
    <cellStyle name="Normal 3 2" xfId="101" xr:uid="{00000000-0005-0000-0000-000065000000}"/>
    <cellStyle name="Normal 4" xfId="102" xr:uid="{00000000-0005-0000-0000-000066000000}"/>
    <cellStyle name="Normal 5" xfId="103" xr:uid="{00000000-0005-0000-0000-000067000000}"/>
    <cellStyle name="Normal 6" xfId="104" xr:uid="{00000000-0005-0000-0000-000068000000}"/>
    <cellStyle name="Normal 7" xfId="105" xr:uid="{00000000-0005-0000-0000-000069000000}"/>
    <cellStyle name="Normal 8" xfId="106" xr:uid="{00000000-0005-0000-0000-00006A000000}"/>
    <cellStyle name="Note 2" xfId="107" xr:uid="{00000000-0005-0000-0000-00006B000000}"/>
    <cellStyle name="Note 3" xfId="108" xr:uid="{00000000-0005-0000-0000-00006C000000}"/>
    <cellStyle name="Output 2" xfId="109" xr:uid="{00000000-0005-0000-0000-00006D000000}"/>
    <cellStyle name="Output 3" xfId="110" xr:uid="{00000000-0005-0000-0000-00006E000000}"/>
    <cellStyle name="Percent 2" xfId="111" xr:uid="{00000000-0005-0000-0000-00006F000000}"/>
    <cellStyle name="Percent 3" xfId="112" xr:uid="{00000000-0005-0000-0000-000070000000}"/>
    <cellStyle name="Percent 4" xfId="113" xr:uid="{00000000-0005-0000-0000-000071000000}"/>
    <cellStyle name="Percent 5" xfId="114" xr:uid="{00000000-0005-0000-0000-000072000000}"/>
    <cellStyle name="Total 2" xfId="115" xr:uid="{00000000-0005-0000-0000-000073000000}"/>
    <cellStyle name="Total 3" xfId="116" xr:uid="{00000000-0005-0000-0000-000074000000}"/>
    <cellStyle name="Warning Text 2" xfId="117" xr:uid="{00000000-0005-0000-0000-000075000000}"/>
    <cellStyle name="Warning Text 3" xfId="118" xr:uid="{00000000-0005-0000-0000-000076000000}"/>
  </cellStyles>
  <dxfs count="9">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strike/>
      </font>
    </dxf>
    <dxf>
      <font>
        <strike/>
      </font>
    </dxf>
    <dxf>
      <font>
        <strike/>
      </font>
    </dxf>
    <dxf>
      <font>
        <strike/>
      </font>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Style="combo" dx="16" fmlaLink="J9" fmlaRange="'GA and GI Cost Share'!$I$9:$I$100"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158750</xdr:colOff>
      <xdr:row>21</xdr:row>
      <xdr:rowOff>82550</xdr:rowOff>
    </xdr:from>
    <xdr:to>
      <xdr:col>14</xdr:col>
      <xdr:colOff>114517</xdr:colOff>
      <xdr:row>26</xdr:row>
      <xdr:rowOff>9611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0825" y="3778250"/>
          <a:ext cx="4222967" cy="16796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53</xdr:col>
      <xdr:colOff>114300</xdr:colOff>
      <xdr:row>53</xdr:row>
      <xdr:rowOff>152400</xdr:rowOff>
    </xdr:from>
    <xdr:to>
      <xdr:col>63</xdr:col>
      <xdr:colOff>558800</xdr:colOff>
      <xdr:row>56</xdr:row>
      <xdr:rowOff>123825</xdr:rowOff>
    </xdr:to>
    <xdr:pic>
      <xdr:nvPicPr>
        <xdr:cNvPr id="2107" name="Picture 1" descr="Screen Clipping">
          <a:extLst>
            <a:ext uri="{FF2B5EF4-FFF2-40B4-BE49-F238E27FC236}">
              <a16:creationId xmlns:a16="http://schemas.microsoft.com/office/drawing/2014/main" id="{00000000-0008-0000-0100-00003B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59400" y="7839075"/>
          <a:ext cx="65436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165100</xdr:colOff>
          <xdr:row>8</xdr:row>
          <xdr:rowOff>0</xdr:rowOff>
        </xdr:from>
        <xdr:to>
          <xdr:col>22</xdr:col>
          <xdr:colOff>82550</xdr:colOff>
          <xdr:row>8</xdr:row>
          <xdr:rowOff>196850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42</xdr:col>
      <xdr:colOff>1343025</xdr:colOff>
      <xdr:row>12</xdr:row>
      <xdr:rowOff>38100</xdr:rowOff>
    </xdr:from>
    <xdr:to>
      <xdr:col>43</xdr:col>
      <xdr:colOff>733425</xdr:colOff>
      <xdr:row>12</xdr:row>
      <xdr:rowOff>152400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10287000" y="1647825"/>
          <a:ext cx="752475" cy="1143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1755774</xdr:colOff>
      <xdr:row>10</xdr:row>
      <xdr:rowOff>142875</xdr:rowOff>
    </xdr:from>
    <xdr:to>
      <xdr:col>47</xdr:col>
      <xdr:colOff>625475</xdr:colOff>
      <xdr:row>18</xdr:row>
      <xdr:rowOff>57573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1824" y="1352550"/>
          <a:ext cx="3549651" cy="1429173"/>
        </a:xfrm>
        <a:prstGeom prst="rect">
          <a:avLst/>
        </a:prstGeom>
      </xdr:spPr>
    </xdr:pic>
    <xdr:clientData/>
  </xdr:twoCellAnchor>
  <xdr:twoCellAnchor>
    <xdr:from>
      <xdr:col>41</xdr:col>
      <xdr:colOff>177800</xdr:colOff>
      <xdr:row>15</xdr:row>
      <xdr:rowOff>95250</xdr:rowOff>
    </xdr:from>
    <xdr:to>
      <xdr:col>43</xdr:col>
      <xdr:colOff>1724025</xdr:colOff>
      <xdr:row>15</xdr:row>
      <xdr:rowOff>95250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8864600" y="2228850"/>
          <a:ext cx="3165475" cy="0"/>
        </a:xfrm>
        <a:prstGeom prst="straightConnector1">
          <a:avLst/>
        </a:prstGeom>
        <a:ln w="9525" cap="flat" cmpd="sng" algn="ctr">
          <a:solidFill>
            <a:schemeClr val="dk1"/>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44</xdr:col>
      <xdr:colOff>323850</xdr:colOff>
      <xdr:row>6</xdr:row>
      <xdr:rowOff>123825</xdr:rowOff>
    </xdr:from>
    <xdr:to>
      <xdr:col>44</xdr:col>
      <xdr:colOff>933450</xdr:colOff>
      <xdr:row>6</xdr:row>
      <xdr:rowOff>123825</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13001625" y="581025"/>
          <a:ext cx="6096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c-my.sharepoint.com/Users/provinad/Desktop/DeleteMe/Development/A3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uc-my.sharepoint.com/Users/provinad/AppData/Local/Microsoft/Windows/Temporary%20Internet%20Files/Content.Outlook/NQPP2FNA/A323%20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 Form"/>
      <sheetName val="SRS AD Form"/>
      <sheetName val="Grant Budget"/>
      <sheetName val="Cost Share Budget"/>
      <sheetName val="Budget Offset Form"/>
      <sheetName val="New E-160 Form "/>
      <sheetName val="NEW GA Cost Share Contracts"/>
      <sheetName val="DHHS Salary Cap"/>
      <sheetName val="Sponsored Classes Index"/>
      <sheetName val="T1. Std Non-Salary Classes"/>
      <sheetName val="T2. Non-Salary GLs Upon Request"/>
      <sheetName val="T3. All Non-Salary by GL Code"/>
      <sheetName val="SRS AD Data Sheet"/>
      <sheetName val="OH Lookup"/>
      <sheetName val="E160 Data"/>
    </sheetNames>
    <sheetDataSet>
      <sheetData sheetId="0"/>
      <sheetData sheetId="1"/>
      <sheetData sheetId="2"/>
      <sheetData sheetId="3"/>
      <sheetData sheetId="4"/>
      <sheetData sheetId="5"/>
      <sheetData sheetId="6">
        <row r="8">
          <cell r="A8" t="str">
            <v>Type</v>
          </cell>
        </row>
        <row r="10">
          <cell r="A10" t="str">
            <v>GA-15-ADM  A&amp;S - Admin</v>
          </cell>
        </row>
        <row r="11">
          <cell r="A11" t="str">
            <v>GA-15-ANT</v>
          </cell>
        </row>
        <row r="12">
          <cell r="A12" t="str">
            <v>GA-15-BIO</v>
          </cell>
        </row>
        <row r="13">
          <cell r="A13" t="str">
            <v>GA-15-CHM</v>
          </cell>
        </row>
        <row r="14">
          <cell r="A14" t="str">
            <v>GA-15-CLS</v>
          </cell>
        </row>
        <row r="15">
          <cell r="A15" t="str">
            <v>GA-15-COM</v>
          </cell>
        </row>
        <row r="16">
          <cell r="A16" t="str">
            <v>GA-15-ENG</v>
          </cell>
        </row>
        <row r="17">
          <cell r="A17" t="str">
            <v>GA-15-GEG</v>
          </cell>
        </row>
        <row r="18">
          <cell r="A18" t="str">
            <v>GA-15-GEL</v>
          </cell>
        </row>
        <row r="19">
          <cell r="A19" t="str">
            <v>GA-15-GRM</v>
          </cell>
        </row>
        <row r="20">
          <cell r="A20" t="str">
            <v>GA-15-HIS</v>
          </cell>
        </row>
        <row r="21">
          <cell r="A21" t="str">
            <v>GA-15-MTH</v>
          </cell>
        </row>
        <row r="22">
          <cell r="A22" t="str">
            <v>GA-15-PHL</v>
          </cell>
        </row>
        <row r="23">
          <cell r="A23" t="str">
            <v>GA-15-PHY</v>
          </cell>
        </row>
        <row r="24">
          <cell r="A24" t="str">
            <v>GA-15-POL</v>
          </cell>
        </row>
        <row r="25">
          <cell r="A25" t="str">
            <v>GA-15-PSY</v>
          </cell>
        </row>
        <row r="26">
          <cell r="A26" t="str">
            <v>GA-15-RML</v>
          </cell>
        </row>
        <row r="27">
          <cell r="A27" t="str">
            <v>GA-15-SOC</v>
          </cell>
        </row>
        <row r="28">
          <cell r="A28" t="str">
            <v>GA-15-WGS</v>
          </cell>
        </row>
        <row r="29">
          <cell r="A29" t="str">
            <v>GA-16-CMT</v>
          </cell>
        </row>
        <row r="30">
          <cell r="A30" t="str">
            <v>GA-16-EMD</v>
          </cell>
        </row>
        <row r="31">
          <cell r="A31" t="str">
            <v>GA-16-ENS</v>
          </cell>
        </row>
        <row r="32">
          <cell r="A32" t="str">
            <v>GA-16-KEY</v>
          </cell>
        </row>
        <row r="33">
          <cell r="A33" t="str">
            <v>GA-16-MED</v>
          </cell>
        </row>
        <row r="34">
          <cell r="A34" t="str">
            <v>GA-16-OMD</v>
          </cell>
        </row>
        <row r="35">
          <cell r="A35" t="str">
            <v>GA-16-PER</v>
          </cell>
        </row>
        <row r="36">
          <cell r="A36" t="str">
            <v>GA-18-ADM</v>
          </cell>
        </row>
        <row r="37">
          <cell r="A37" t="str">
            <v>GA-18-CMJ</v>
          </cell>
        </row>
        <row r="38">
          <cell r="A38" t="str">
            <v>GA-18-HMS</v>
          </cell>
        </row>
        <row r="39">
          <cell r="A39" t="str">
            <v>GA-18-TCH</v>
          </cell>
        </row>
        <row r="40">
          <cell r="A40" t="str">
            <v>GA-20-ADS</v>
          </cell>
        </row>
        <row r="41">
          <cell r="A41" t="str">
            <v>GA-20-AER</v>
          </cell>
        </row>
        <row r="42">
          <cell r="A42" t="str">
            <v>GA-20-BME</v>
          </cell>
        </row>
        <row r="43">
          <cell r="A43" t="str">
            <v>GA-20-CHM</v>
          </cell>
        </row>
        <row r="44">
          <cell r="A44" t="str">
            <v>GA-20-CSI</v>
          </cell>
        </row>
        <row r="45">
          <cell r="A45" t="str">
            <v>GA-20-DYS</v>
          </cell>
        </row>
        <row r="46">
          <cell r="A46" t="str">
            <v>GA-20-ECS</v>
          </cell>
        </row>
        <row r="47">
          <cell r="A47" t="str">
            <v>GA-20-ENV</v>
          </cell>
        </row>
        <row r="48">
          <cell r="A48" t="str">
            <v>GA-22-ADM</v>
          </cell>
        </row>
        <row r="49">
          <cell r="A49" t="str">
            <v>GA-22-ECN</v>
          </cell>
        </row>
        <row r="50">
          <cell r="A50" t="str">
            <v>GA-23-ADM</v>
          </cell>
        </row>
        <row r="51">
          <cell r="A51" t="str">
            <v>GA-23-AID</v>
          </cell>
        </row>
        <row r="52">
          <cell r="A52" t="str">
            <v>GA-23-ART</v>
          </cell>
        </row>
        <row r="53">
          <cell r="A53" t="str">
            <v>GA-23-DES</v>
          </cell>
        </row>
        <row r="54">
          <cell r="A54" t="str">
            <v>GA-23-PLN</v>
          </cell>
        </row>
        <row r="55">
          <cell r="A55" t="str">
            <v>GA-25-ADM</v>
          </cell>
        </row>
        <row r="56">
          <cell r="A56" t="str">
            <v>GA-26-CAN</v>
          </cell>
        </row>
        <row r="57">
          <cell r="A57" t="str">
            <v>GA-26-DVB</v>
          </cell>
        </row>
        <row r="58">
          <cell r="A58" t="str">
            <v>GA-26-ENH</v>
          </cell>
        </row>
        <row r="59">
          <cell r="A59" t="str">
            <v>GA-26-FLX</v>
          </cell>
        </row>
        <row r="60">
          <cell r="A60" t="str">
            <v>GA-26-GNC</v>
          </cell>
        </row>
        <row r="61">
          <cell r="A61" t="str">
            <v>GA-26-IMM</v>
          </cell>
        </row>
        <row r="62">
          <cell r="A62" t="str">
            <v>GA-26-MCP</v>
          </cell>
        </row>
        <row r="63">
          <cell r="A63" t="str">
            <v>GA-26-MLG</v>
          </cell>
        </row>
        <row r="64">
          <cell r="A64" t="str">
            <v>GA-26-PHR</v>
          </cell>
        </row>
        <row r="65">
          <cell r="A65" t="str">
            <v>GA-26-PST</v>
          </cell>
        </row>
        <row r="66">
          <cell r="A66" t="str">
            <v>GA-26-PSY</v>
          </cell>
        </row>
        <row r="67">
          <cell r="A67" t="str">
            <v>GA-26-PTH</v>
          </cell>
        </row>
        <row r="68">
          <cell r="A68" t="str">
            <v>GA-26-RDO</v>
          </cell>
        </row>
        <row r="69">
          <cell r="A69" t="str">
            <v>GA-29-ADM</v>
          </cell>
        </row>
        <row r="70">
          <cell r="A70" t="str">
            <v>GA-35-ADM</v>
          </cell>
        </row>
        <row r="71">
          <cell r="A71" t="str">
            <v>GA-35-AND</v>
          </cell>
        </row>
        <row r="72">
          <cell r="A72" t="str">
            <v>GA-35-CSD</v>
          </cell>
        </row>
        <row r="73">
          <cell r="A73" t="str">
            <v>GA-35-NTS</v>
          </cell>
        </row>
        <row r="74">
          <cell r="A74" t="str">
            <v>GA-35-REH</v>
          </cell>
        </row>
        <row r="75">
          <cell r="A75" t="str">
            <v>GA-35-SWK</v>
          </cell>
        </row>
        <row r="76">
          <cell r="A76" t="str">
            <v>GA-55-ADM</v>
          </cell>
        </row>
        <row r="77">
          <cell r="A77" t="str">
            <v>GA-55-EDA</v>
          </cell>
        </row>
        <row r="78">
          <cell r="A78" t="str">
            <v>GA-55-TFT</v>
          </cell>
        </row>
      </sheetData>
      <sheetData sheetId="7"/>
      <sheetData sheetId="8">
        <row r="3">
          <cell r="A3" t="str">
            <v>[SALARY &amp; FRINGE CLASSES]</v>
          </cell>
        </row>
        <row r="4">
          <cell r="A4" t="str">
            <v>AAUP Other Comp</v>
          </cell>
        </row>
        <row r="5">
          <cell r="A5" t="str">
            <v>Acad Full Time Sal</v>
          </cell>
        </row>
        <row r="6">
          <cell r="A6" t="str">
            <v>Acad Part Time Sal</v>
          </cell>
        </row>
        <row r="7">
          <cell r="A7" t="str">
            <v>Fringe Benefits</v>
          </cell>
        </row>
        <row r="8">
          <cell r="A8" t="str">
            <v>Frng Bene Non Auto</v>
          </cell>
        </row>
        <row r="9">
          <cell r="A9" t="str">
            <v>Graduate Assistants</v>
          </cell>
        </row>
        <row r="10">
          <cell r="A10" t="str">
            <v>Hrly Wages-Non Stdnt</v>
          </cell>
        </row>
        <row r="11">
          <cell r="A11" t="str">
            <v>Intern Salaries</v>
          </cell>
        </row>
        <row r="12">
          <cell r="A12" t="str">
            <v>Post Doctoral Fellow</v>
          </cell>
        </row>
        <row r="13">
          <cell r="A13" t="str">
            <v>Student Wages Hourly</v>
          </cell>
        </row>
        <row r="14">
          <cell r="A14" t="str">
            <v>Unrep Adm &amp; Supp Sal</v>
          </cell>
        </row>
        <row r="15">
          <cell r="A15" t="str">
            <v>Work Study Student</v>
          </cell>
        </row>
        <row r="17">
          <cell r="A17" t="str">
            <v>[REQUIRE SPECIFIC JUSTIFICATION]</v>
          </cell>
        </row>
        <row r="18">
          <cell r="A18" t="str">
            <v>1199 Salaries</v>
          </cell>
        </row>
        <row r="19">
          <cell r="A19" t="str">
            <v>AFSCME Salaries</v>
          </cell>
        </row>
        <row r="20">
          <cell r="A20" t="str">
            <v>ONA Salaries</v>
          </cell>
        </row>
        <row r="22">
          <cell r="A22" t="str">
            <v>[NON-SALARY CLASSES]</v>
          </cell>
        </row>
        <row r="23">
          <cell r="A23" t="str">
            <v>Advertisg &amp; Develpmt</v>
          </cell>
        </row>
        <row r="24">
          <cell r="A24" t="str">
            <v>Consultants</v>
          </cell>
        </row>
        <row r="25">
          <cell r="A25" t="str">
            <v>Educational Material</v>
          </cell>
        </row>
        <row r="26">
          <cell r="A26" t="str">
            <v>Equipment &lt; 5000</v>
          </cell>
        </row>
        <row r="27">
          <cell r="A27" t="str">
            <v>Internal Recharges</v>
          </cell>
        </row>
        <row r="28">
          <cell r="A28" t="str">
            <v>Lab Animal Medicine</v>
          </cell>
        </row>
        <row r="29">
          <cell r="A29" t="str">
            <v>Lab Expense</v>
          </cell>
        </row>
        <row r="30">
          <cell r="A30" t="str">
            <v>Non UC Assets &lt; 5000</v>
          </cell>
        </row>
        <row r="31">
          <cell r="A31" t="str">
            <v>Postage &amp; Delivery</v>
          </cell>
        </row>
        <row r="32">
          <cell r="A32" t="str">
            <v>Programming Services</v>
          </cell>
        </row>
        <row r="33">
          <cell r="A33" t="str">
            <v>Publications</v>
          </cell>
        </row>
        <row r="34">
          <cell r="A34" t="str">
            <v>Radiatn Sfty-Flm Bdg</v>
          </cell>
        </row>
        <row r="35">
          <cell r="A35" t="str">
            <v>Radiatn Sfty-Wste</v>
          </cell>
        </row>
        <row r="36">
          <cell r="A36" t="str">
            <v>Subcon-Idc Relevant</v>
          </cell>
        </row>
        <row r="37">
          <cell r="A37" t="str">
            <v>Subject Incentives</v>
          </cell>
        </row>
        <row r="38">
          <cell r="A38" t="str">
            <v>Travel</v>
          </cell>
        </row>
        <row r="39">
          <cell r="A39" t="str">
            <v>Travel-Foreign</v>
          </cell>
        </row>
        <row r="40">
          <cell r="A40" t="str">
            <v>Travel-Trainee (Non-Academic)</v>
          </cell>
        </row>
        <row r="42">
          <cell r="A42" t="str">
            <v>[REQUIRE SPECIFIC JUSTIFICATION]</v>
          </cell>
        </row>
        <row r="43">
          <cell r="A43" t="str">
            <v>Alteratn/Renovatn</v>
          </cell>
        </row>
        <row r="44">
          <cell r="A44" t="str">
            <v>Computer Cons Svcs</v>
          </cell>
        </row>
        <row r="45">
          <cell r="A45" t="str">
            <v>Honorarium</v>
          </cell>
        </row>
        <row r="46">
          <cell r="A46" t="str">
            <v>Other Direct Expense</v>
          </cell>
        </row>
        <row r="47">
          <cell r="A47" t="str">
            <v>Prescriptions</v>
          </cell>
        </row>
        <row r="48">
          <cell r="A48" t="str">
            <v>Utilities</v>
          </cell>
        </row>
        <row r="49">
          <cell r="A49" t="str">
            <v>Workshops</v>
          </cell>
        </row>
        <row r="51">
          <cell r="A51" t="str">
            <v>[F&amp;A EXEMPT CLASSES]</v>
          </cell>
        </row>
        <row r="52">
          <cell r="A52" t="str">
            <v>Budgeted Reserve (For Budgeting Only)</v>
          </cell>
        </row>
        <row r="53">
          <cell r="A53" t="str">
            <v>Communications</v>
          </cell>
        </row>
        <row r="54">
          <cell r="A54" t="str">
            <v>Equipment 5000+</v>
          </cell>
        </row>
        <row r="55">
          <cell r="A55" t="str">
            <v>Grnt-Restricted G100 (For Budgeting Only)</v>
          </cell>
        </row>
        <row r="56">
          <cell r="A56" t="str">
            <v>In State Tuit Frg</v>
          </cell>
        </row>
        <row r="57">
          <cell r="A57" t="str">
            <v>Non UC Assets 5000+</v>
          </cell>
        </row>
        <row r="58">
          <cell r="A58" t="str">
            <v>Patient Care</v>
          </cell>
        </row>
        <row r="59">
          <cell r="A59" t="str">
            <v>Subcon-Not IDC Rlvnt</v>
          </cell>
        </row>
        <row r="61">
          <cell r="A61" t="str">
            <v>[REQUIRE SPECIFIC JUSTIFICATION-F&amp;A Exempt]</v>
          </cell>
        </row>
        <row r="62">
          <cell r="A62" t="str">
            <v>Offce &amp; Classrm Rent</v>
          </cell>
        </row>
        <row r="63">
          <cell r="A63" t="str">
            <v>UCIT UCNET Usage</v>
          </cell>
        </row>
        <row r="65">
          <cell r="A65" t="str">
            <v>[CLASSES THAT USE FUNC. AREA 7 - SCHOLARSHIP/FELLOWSHIP]</v>
          </cell>
        </row>
        <row r="66">
          <cell r="A66" t="str">
            <v>Resdnt/Trnee Stipend</v>
          </cell>
        </row>
        <row r="67">
          <cell r="A67" t="str">
            <v>Tuition</v>
          </cell>
        </row>
        <row r="68">
          <cell r="A68" t="str">
            <v>Travel-Trainee (Academic)</v>
          </cell>
        </row>
      </sheetData>
      <sheetData sheetId="9"/>
      <sheetData sheetId="10"/>
      <sheetData sheetId="11"/>
      <sheetData sheetId="12">
        <row r="1">
          <cell r="L1" t="str">
            <v>Sponsor</v>
          </cell>
          <cell r="M1" t="str">
            <v>Letter of Credit</v>
          </cell>
        </row>
        <row r="2">
          <cell r="D2" t="str">
            <v>Select Grant Type</v>
          </cell>
          <cell r="F2" t="str">
            <v xml:space="preserve">Select ultimate source of funding </v>
          </cell>
          <cell r="H2" t="str">
            <v xml:space="preserve">Select Accounting Division GA </v>
          </cell>
          <cell r="L2">
            <v>1000057</v>
          </cell>
          <cell r="M2" t="str">
            <v>DHHS LOC</v>
          </cell>
          <cell r="R2" t="str">
            <v>Select Invoice Type</v>
          </cell>
        </row>
        <row r="3">
          <cell r="D3" t="str">
            <v>Z1 - Federal</v>
          </cell>
          <cell r="F3" t="str">
            <v>01001000 MISCELLANEOUS FEDERAL</v>
          </cell>
          <cell r="H3" t="str">
            <v>110: XQ Zeng</v>
          </cell>
          <cell r="L3">
            <v>1000146</v>
          </cell>
          <cell r="M3" t="str">
            <v>NASA-LG LOC</v>
          </cell>
          <cell r="R3" t="str">
            <v>ADVANCE</v>
          </cell>
        </row>
        <row r="4">
          <cell r="D4" t="str">
            <v>Z2 - State</v>
          </cell>
          <cell r="F4" t="str">
            <v>01001100 DEPT OF AGRICULTURE</v>
          </cell>
          <cell r="H4" t="str">
            <v>150: Sandy Ewing</v>
          </cell>
          <cell r="L4">
            <v>1000236</v>
          </cell>
          <cell r="M4" t="str">
            <v>DOE LOC</v>
          </cell>
          <cell r="R4" t="str">
            <v>CANCELLED</v>
          </cell>
        </row>
        <row r="5">
          <cell r="D5" t="str">
            <v>Z3 - Local</v>
          </cell>
          <cell r="F5" t="str">
            <v>01001210 SMALL BUSINESS ADMIN</v>
          </cell>
          <cell r="H5" t="str">
            <v>200: Doug Provine</v>
          </cell>
          <cell r="L5">
            <v>1000237</v>
          </cell>
          <cell r="M5" t="str">
            <v>DOE LOC</v>
          </cell>
          <cell r="R5" t="str">
            <v>DEPT</v>
          </cell>
        </row>
        <row r="6">
          <cell r="D6" t="str">
            <v>Z4 - Private</v>
          </cell>
          <cell r="F6" t="str">
            <v>01001220 DEPT OF COMMERCE</v>
          </cell>
          <cell r="H6" t="str">
            <v>250: Cindy Lasonczyk</v>
          </cell>
          <cell r="L6">
            <v>1000266</v>
          </cell>
          <cell r="M6" t="str">
            <v>DOE LOC</v>
          </cell>
          <cell r="R6" t="str">
            <v>DRAW</v>
          </cell>
        </row>
        <row r="7">
          <cell r="F7" t="str">
            <v>01001260 NATL SECURITY AGENCY</v>
          </cell>
          <cell r="H7" t="str">
            <v>310: Kim Petrie</v>
          </cell>
          <cell r="L7">
            <v>1000269</v>
          </cell>
          <cell r="M7" t="str">
            <v>USDA LOC</v>
          </cell>
          <cell r="R7" t="str">
            <v>END</v>
          </cell>
        </row>
        <row r="8">
          <cell r="F8" t="str">
            <v>01001270 DEPT HOMELAND SECURITY</v>
          </cell>
          <cell r="H8" t="str">
            <v>325: Sanya Baker</v>
          </cell>
          <cell r="L8">
            <v>1000277</v>
          </cell>
          <cell r="M8" t="str">
            <v>NSF LOC</v>
          </cell>
          <cell r="R8" t="str">
            <v>FINAL</v>
          </cell>
        </row>
        <row r="9">
          <cell r="F9" t="str">
            <v>01001280 NUCLEAR REGULATORY COMMISSION</v>
          </cell>
          <cell r="H9" t="str">
            <v xml:space="preserve">350: Sonya Vonluehrte </v>
          </cell>
          <cell r="L9">
            <v>1000321</v>
          </cell>
          <cell r="M9" t="str">
            <v>USED LOC / PELL / SEOG</v>
          </cell>
          <cell r="R9" t="str">
            <v>FULLY-BILLED</v>
          </cell>
        </row>
        <row r="10">
          <cell r="D10" t="str">
            <v>Select Award Type</v>
          </cell>
          <cell r="F10" t="str">
            <v>01001300 DEPT OF DEFENSE</v>
          </cell>
          <cell r="H10" t="str">
            <v xml:space="preserve">400: Aretha Abrams </v>
          </cell>
          <cell r="L10">
            <v>1000411</v>
          </cell>
          <cell r="M10" t="str">
            <v>NASA-LG LOC</v>
          </cell>
          <cell r="R10" t="str">
            <v>MILESTONE/TASK</v>
          </cell>
        </row>
        <row r="11">
          <cell r="D11" t="str">
            <v>A80  Cooperative Agreements</v>
          </cell>
          <cell r="F11" t="str">
            <v>01001310 AIR FORCE</v>
          </cell>
          <cell r="H11" t="str">
            <v xml:space="preserve">475: Rhonda Bastian </v>
          </cell>
          <cell r="L11">
            <v>1000412</v>
          </cell>
          <cell r="M11" t="str">
            <v>NASA-G LOC</v>
          </cell>
          <cell r="R11" t="str">
            <v>MONTHLY</v>
          </cell>
        </row>
        <row r="12">
          <cell r="D12" t="str">
            <v>A81  Other Transaction Agreements</v>
          </cell>
          <cell r="F12" t="str">
            <v>01001320 ARMY</v>
          </cell>
          <cell r="H12" t="str">
            <v xml:space="preserve">550: John Ungruhe </v>
          </cell>
          <cell r="L12">
            <v>1005163</v>
          </cell>
          <cell r="M12" t="str">
            <v>NASA-LANGLEY LOC</v>
          </cell>
          <cell r="R12" t="str">
            <v>NOT-BILLED</v>
          </cell>
        </row>
        <row r="13">
          <cell r="D13" t="str">
            <v>A82  SBIR Cooperative Agreements</v>
          </cell>
          <cell r="F13" t="str">
            <v>01001330 NAVY</v>
          </cell>
          <cell r="H13" t="str">
            <v xml:space="preserve">600: David Stephen </v>
          </cell>
          <cell r="L13">
            <v>1000548</v>
          </cell>
          <cell r="M13" t="str">
            <v>EPA LOC</v>
          </cell>
          <cell r="R13" t="str">
            <v>NOT-FINAL</v>
          </cell>
        </row>
        <row r="14">
          <cell r="D14" t="str">
            <v>C01  Contract-Block Funds</v>
          </cell>
          <cell r="F14" t="str">
            <v>01001331 OFFICE NAVAL RES</v>
          </cell>
          <cell r="H14" t="str">
            <v xml:space="preserve">775: Richard Hatcher </v>
          </cell>
          <cell r="L14">
            <v>1002518</v>
          </cell>
          <cell r="M14" t="str">
            <v>DOE LOC</v>
          </cell>
          <cell r="R14" t="str">
            <v>OTHER</v>
          </cell>
        </row>
        <row r="15">
          <cell r="D15" t="str">
            <v>C02  Contract-Capitation Funds</v>
          </cell>
          <cell r="F15" t="str">
            <v>01001400 US DEPT OF EDUCATION</v>
          </cell>
          <cell r="H15" t="str">
            <v xml:space="preserve">800: Kathy Weber </v>
          </cell>
          <cell r="L15">
            <v>1003616</v>
          </cell>
          <cell r="M15" t="str">
            <v>USED LOC</v>
          </cell>
          <cell r="R15" t="str">
            <v>PAID</v>
          </cell>
        </row>
        <row r="16">
          <cell r="D16" t="str">
            <v>C03  Contract-Clinical Funds</v>
          </cell>
          <cell r="F16" t="str">
            <v>01001425 TEACH US DEPT OF EDUC</v>
          </cell>
          <cell r="H16" t="str">
            <v xml:space="preserve">850: Jean Kaesemeyer </v>
          </cell>
          <cell r="J16" t="str">
            <v>Cost Reimbursement</v>
          </cell>
          <cell r="L16">
            <v>1003661</v>
          </cell>
          <cell r="M16" t="str">
            <v>NRC LOC</v>
          </cell>
          <cell r="R16" t="str">
            <v>QTR:1/4/7/10</v>
          </cell>
        </row>
        <row r="17">
          <cell r="D17" t="str">
            <v>C06  Contract-Training-Other</v>
          </cell>
          <cell r="F17" t="str">
            <v>01001450 PELL GRANTS</v>
          </cell>
          <cell r="J17" t="str">
            <v>Fixed Price</v>
          </cell>
          <cell r="R17" t="str">
            <v>QTR:2/5/8/11</v>
          </cell>
        </row>
        <row r="18">
          <cell r="D18" t="str">
            <v>C07  Contract-Training-Fellow-Other</v>
          </cell>
          <cell r="F18" t="str">
            <v>01001460 SEOG PROGRAM</v>
          </cell>
          <cell r="H18" t="str">
            <v xml:space="preserve">               </v>
          </cell>
          <cell r="L18" t="str">
            <v>Sponsor</v>
          </cell>
          <cell r="M18" t="str">
            <v>ARRA Letter of Credit</v>
          </cell>
          <cell r="R18" t="str">
            <v>QTR:3/6/9/12</v>
          </cell>
        </row>
        <row r="19">
          <cell r="D19" t="str">
            <v>C08  Contract-Modular Funds</v>
          </cell>
          <cell r="F19" t="str">
            <v>01001490 FED WRK STDY PGM</v>
          </cell>
          <cell r="H19" t="str">
            <v>SRSGA</v>
          </cell>
          <cell r="L19">
            <v>1000057</v>
          </cell>
          <cell r="M19" t="str">
            <v>DHHS LOC - ARRA</v>
          </cell>
          <cell r="R19" t="str">
            <v>UN-BILLABLE</v>
          </cell>
        </row>
        <row r="20">
          <cell r="D20" t="str">
            <v xml:space="preserve">C09  Contract-Program Project </v>
          </cell>
          <cell r="F20" t="str">
            <v>01001500 DEPARTMENT OF ENERGY</v>
          </cell>
          <cell r="H20" t="str">
            <v xml:space="preserve">Select Grants Management GA </v>
          </cell>
          <cell r="L20">
            <v>1000277</v>
          </cell>
          <cell r="M20" t="str">
            <v>NSF LOC - ARRA</v>
          </cell>
        </row>
        <row r="21">
          <cell r="D21" t="str">
            <v>C10  Contract-Research</v>
          </cell>
          <cell r="F21" t="str">
            <v>01001600 DEPT HSG &amp; URB DVLP</v>
          </cell>
          <cell r="H21" t="str">
            <v xml:space="preserve">010: Carole Donnellon </v>
          </cell>
        </row>
        <row r="22">
          <cell r="D22" t="str">
            <v>C11  Contract-NSF REU Funds</v>
          </cell>
          <cell r="F22" t="str">
            <v>01001700 DEPT OF INTERIOR</v>
          </cell>
          <cell r="H22" t="str">
            <v xml:space="preserve">020: Chris Jones </v>
          </cell>
          <cell r="L22" t="str">
            <v>Is this award funded by ARRA?</v>
          </cell>
          <cell r="P22" t="str">
            <v>Select LOC</v>
          </cell>
          <cell r="R22" t="str">
            <v>FFR FINAL</v>
          </cell>
        </row>
        <row r="23">
          <cell r="D23" t="str">
            <v>C12  Contract-SBIR Funds</v>
          </cell>
          <cell r="F23" t="str">
            <v>01001800 DEPT OF JUSTICE</v>
          </cell>
          <cell r="H23" t="str">
            <v xml:space="preserve">030: Gerri Blust </v>
          </cell>
          <cell r="L23" t="str">
            <v>Yes (use defined ARRA Fund and LOC)</v>
          </cell>
          <cell r="P23" t="str">
            <v>ARRA</v>
          </cell>
          <cell r="R23" t="str">
            <v>FINAL INV</v>
          </cell>
        </row>
        <row r="24">
          <cell r="D24" t="str">
            <v>C13  Contract-STTR Funds</v>
          </cell>
          <cell r="F24" t="str">
            <v>01001805 DOJ/OH CRM JUST SVCS</v>
          </cell>
          <cell r="H24" t="str">
            <v xml:space="preserve">040: Manda Wright </v>
          </cell>
          <cell r="L24" t="str">
            <v>No</v>
          </cell>
          <cell r="P24" t="str">
            <v>ARRA SUB FED WEB RPT</v>
          </cell>
          <cell r="R24" t="str">
            <v>FINAL REC</v>
          </cell>
        </row>
        <row r="25">
          <cell r="D25" t="str">
            <v>C14  Contract-Career Awards</v>
          </cell>
          <cell r="F25" t="str">
            <v>01001810 OFF JUSTICE PROGRMS</v>
          </cell>
          <cell r="H25" t="str">
            <v xml:space="preserve">050: Sue Cutter </v>
          </cell>
          <cell r="P25" t="str">
            <v>ARRA SUB FED WEB RPT</v>
          </cell>
          <cell r="R25" t="str">
            <v>FINAL REPORT</v>
          </cell>
        </row>
        <row r="26">
          <cell r="D26" t="str">
            <v>C15  Contract-Public Service</v>
          </cell>
          <cell r="F26" t="str">
            <v>01001900 DEPT OF TRANSPORTN</v>
          </cell>
          <cell r="H26" t="str">
            <v>060: David Gearring</v>
          </cell>
          <cell r="L26" t="str">
            <v>=RespFund List</v>
          </cell>
          <cell r="M26" t="str">
            <v>Description</v>
          </cell>
          <cell r="P26" t="str">
            <v>ARRA SUB SPONSOR RPT</v>
          </cell>
          <cell r="R26" t="str">
            <v>MILESTONE</v>
          </cell>
        </row>
        <row r="27">
          <cell r="D27" t="str">
            <v>C16  Contract-Private Various</v>
          </cell>
          <cell r="F27" t="str">
            <v>01002000 DEPT OF LABOR</v>
          </cell>
          <cell r="H27" t="str">
            <v xml:space="preserve">400: Aretha Abrams </v>
          </cell>
          <cell r="L27" t="str">
            <v>D100006</v>
          </cell>
          <cell r="M27" t="str">
            <v>CERHAS SPECIAL PROJECT</v>
          </cell>
          <cell r="P27" t="str">
            <v>ARRA_NA</v>
          </cell>
          <cell r="R27" t="str">
            <v>OTHER</v>
          </cell>
        </row>
        <row r="28">
          <cell r="D28" t="str">
            <v>C18  Contract-Construction</v>
          </cell>
          <cell r="F28" t="str">
            <v>01002100 ENV PROTECTION AGENCY</v>
          </cell>
          <cell r="L28" t="str">
            <v>D100010</v>
          </cell>
          <cell r="M28" t="str">
            <v>ECONOMICS CTR FOR ED</v>
          </cell>
          <cell r="P28" t="str">
            <v>ARRA_PAID</v>
          </cell>
          <cell r="R28" t="str">
            <v>SPONSOR FORM</v>
          </cell>
        </row>
        <row r="29">
          <cell r="D29" t="str">
            <v>C19  Contract-Conference</v>
          </cell>
          <cell r="F29" t="str">
            <v>01002200 NAT AERO &amp; SPCE ADM</v>
          </cell>
          <cell r="L29" t="str">
            <v>D100292</v>
          </cell>
          <cell r="M29" t="str">
            <v>ARLITT CENTER</v>
          </cell>
          <cell r="P29" t="str">
            <v>DHHS LOC</v>
          </cell>
        </row>
        <row r="30">
          <cell r="D30" t="str">
            <v>G00  Instruction Grant</v>
          </cell>
          <cell r="F30" t="str">
            <v>01002220 NASA - LEWIS/GLENN</v>
          </cell>
          <cell r="H30" t="str">
            <v>GrantStage</v>
          </cell>
          <cell r="L30" t="str">
            <v>D100359</v>
          </cell>
          <cell r="M30" t="str">
            <v>LIBRARY DIGITAL PRES</v>
          </cell>
          <cell r="P30" t="str">
            <v>DHHS-2316P LOC</v>
          </cell>
        </row>
        <row r="31">
          <cell r="D31" t="str">
            <v>G01  Block Grant</v>
          </cell>
          <cell r="F31" t="str">
            <v>01002230 NASA - WASHINGTON</v>
          </cell>
          <cell r="H31" t="str">
            <v>Select Grant Stage</v>
          </cell>
          <cell r="L31" t="str">
            <v>D100465</v>
          </cell>
          <cell r="M31" t="str">
            <v>CONMED</v>
          </cell>
          <cell r="P31" t="str">
            <v>DOE LOC</v>
          </cell>
        </row>
        <row r="32">
          <cell r="D32" t="str">
            <v>G02  Capitation Grant</v>
          </cell>
          <cell r="F32" t="str">
            <v>01002240 NASA - LBJ</v>
          </cell>
          <cell r="H32" t="str">
            <v>ACTIVE</v>
          </cell>
          <cell r="L32" t="str">
            <v>D700033</v>
          </cell>
          <cell r="M32" t="str">
            <v>CLERMONT COLLEGE OVHD</v>
          </cell>
          <cell r="P32" t="str">
            <v>DOJ LOC</v>
          </cell>
        </row>
        <row r="33">
          <cell r="D33" t="str">
            <v>G03  Clinical Grant</v>
          </cell>
          <cell r="F33" t="str">
            <v>01002250 NASA - AMES</v>
          </cell>
          <cell r="H33" t="str">
            <v>LOG</v>
          </cell>
          <cell r="L33" t="str">
            <v>D100803</v>
          </cell>
          <cell r="M33" t="str">
            <v>CDRI SPECIAL PROJECT</v>
          </cell>
          <cell r="P33" t="str">
            <v>EPA LOC</v>
          </cell>
        </row>
        <row r="34">
          <cell r="D34" t="str">
            <v>G04  DHHS/NRSA(T)/Non-Allow Fr</v>
          </cell>
          <cell r="F34" t="str">
            <v>01002260 NASA - GODDARD</v>
          </cell>
          <cell r="H34" t="str">
            <v>LOG/EXTEND</v>
          </cell>
          <cell r="L34" t="str">
            <v>D700003</v>
          </cell>
          <cell r="M34" t="str">
            <v>PHYSIOLOGY OVERHEAD</v>
          </cell>
          <cell r="P34" t="str">
            <v>LOC_PAID</v>
          </cell>
        </row>
        <row r="35">
          <cell r="D35" t="str">
            <v>G05  DHHS/NRSA(F)/Non-Allow Fr</v>
          </cell>
          <cell r="F35" t="str">
            <v>01002270 NASA - LANGLEY</v>
          </cell>
          <cell r="H35" t="str">
            <v>4 NIH EXT</v>
          </cell>
          <cell r="L35" t="str">
            <v>D700004</v>
          </cell>
          <cell r="M35" t="str">
            <v>DERMATOLOGY OVERHEAD</v>
          </cell>
          <cell r="P35" t="str">
            <v>NASA-A LOC</v>
          </cell>
        </row>
        <row r="36">
          <cell r="D36" t="str">
            <v>G06  Training Grant/Stipends Only</v>
          </cell>
          <cell r="F36" t="str">
            <v>01002400 NAT ENDMNT HUMTIES</v>
          </cell>
          <cell r="L36" t="str">
            <v>D700005</v>
          </cell>
          <cell r="M36" t="str">
            <v>NEUROLOGY OVERHEAD</v>
          </cell>
          <cell r="P36" t="str">
            <v>NASA-G LOC</v>
          </cell>
        </row>
        <row r="37">
          <cell r="D37" t="str">
            <v>G07  Fellowship/Stipends Only</v>
          </cell>
          <cell r="F37" t="str">
            <v>01002450 INST MUSEUM LIB SVCS</v>
          </cell>
          <cell r="H37" t="str">
            <v>Select Cost Share Rule</v>
          </cell>
          <cell r="L37" t="str">
            <v>D700006</v>
          </cell>
          <cell r="M37" t="str">
            <v>PSYCHIATRY OVERHEAD</v>
          </cell>
          <cell r="P37" t="str">
            <v>NASA-J LOC</v>
          </cell>
        </row>
        <row r="38">
          <cell r="D38" t="str">
            <v>G08  Modular Grant</v>
          </cell>
          <cell r="F38" t="str">
            <v>01002500 NAT SCIENCE FDN</v>
          </cell>
          <cell r="H38" t="str">
            <v>0 - NO COST SHARE</v>
          </cell>
          <cell r="L38" t="str">
            <v>D700007</v>
          </cell>
          <cell r="M38" t="str">
            <v>FAMILY MEDICINE OVERHEAD</v>
          </cell>
          <cell r="P38" t="str">
            <v>NASA-LG LOC</v>
          </cell>
        </row>
        <row r="39">
          <cell r="D39" t="str">
            <v>G09  Program Project Grant</v>
          </cell>
          <cell r="F39" t="str">
            <v>01002600 US GEOLOGICAL SURVEY</v>
          </cell>
          <cell r="H39" t="str">
            <v>1 - SHARING ON TOTAL DIRECT COSTS</v>
          </cell>
          <cell r="L39" t="str">
            <v>D700008</v>
          </cell>
          <cell r="M39" t="str">
            <v>ENVIRONMENTAL HEALTH</v>
          </cell>
          <cell r="P39" t="str">
            <v>NASA-W LOC</v>
          </cell>
        </row>
        <row r="40">
          <cell r="D40" t="str">
            <v>G10  Research Grant</v>
          </cell>
          <cell r="F40" t="str">
            <v>01002900 FED EMERCY MGMT</v>
          </cell>
          <cell r="H40" t="str">
            <v>2 - SHARING ON TOTAL GRANT COSTS</v>
          </cell>
          <cell r="L40" t="str">
            <v>D700010</v>
          </cell>
          <cell r="M40" t="str">
            <v>ANTHROPOLOGY OVERHEAD</v>
          </cell>
          <cell r="P40" t="str">
            <v>NASA-LANGLEY LOC</v>
          </cell>
          <cell r="R40" t="str">
            <v>ACCRUAL</v>
          </cell>
        </row>
        <row r="41">
          <cell r="D41" t="str">
            <v>G11  NSF REU Grant</v>
          </cell>
          <cell r="F41" t="str">
            <v>01003000 DEPT VETERANS AFFAIRS</v>
          </cell>
          <cell r="L41" t="str">
            <v>D700011</v>
          </cell>
          <cell r="M41" t="str">
            <v>CHEMISTRY OVERHEAD</v>
          </cell>
          <cell r="P41" t="str">
            <v>NEH LOC</v>
          </cell>
          <cell r="R41" t="str">
            <v>DAVIS BACON</v>
          </cell>
        </row>
        <row r="42">
          <cell r="D42" t="str">
            <v>G12  SBIR Grant</v>
          </cell>
          <cell r="F42" t="str">
            <v>02000000 DEPT HLTH HUMAN SVC</v>
          </cell>
          <cell r="L42" t="str">
            <v>D700013</v>
          </cell>
          <cell r="M42" t="str">
            <v>ACCOUNTING OVERHEAD</v>
          </cell>
          <cell r="P42" t="str">
            <v>NON LOC</v>
          </cell>
          <cell r="R42" t="str">
            <v>FFR INTERIM</v>
          </cell>
        </row>
        <row r="43">
          <cell r="D43" t="str">
            <v>G13  STTR Grant</v>
          </cell>
          <cell r="F43" t="str">
            <v>02011010 N I ALC ABUSE ALCHLSM</v>
          </cell>
          <cell r="H43" t="str">
            <v>Select invoice form (if applicable).</v>
          </cell>
          <cell r="L43" t="str">
            <v>D700014</v>
          </cell>
          <cell r="M43" t="str">
            <v>QUANTITATIVE ANALYSI</v>
          </cell>
          <cell r="P43" t="str">
            <v>NRC LOC</v>
          </cell>
          <cell r="R43" t="str">
            <v>INTERIM</v>
          </cell>
        </row>
        <row r="44">
          <cell r="D44" t="str">
            <v>G14  Career Awards</v>
          </cell>
          <cell r="F44" t="str">
            <v>02011015 N I ON DEAF &amp; COMM D</v>
          </cell>
          <cell r="H44" t="str">
            <v>SF 1034-1035</v>
          </cell>
          <cell r="L44" t="str">
            <v>D700016</v>
          </cell>
          <cell r="M44" t="str">
            <v>EDUCATIONAL FOUNDATI</v>
          </cell>
          <cell r="P44" t="str">
            <v>NSF LOC</v>
          </cell>
          <cell r="R44" t="str">
            <v>MILESTONE</v>
          </cell>
        </row>
        <row r="45">
          <cell r="D45" t="str">
            <v>G15  Public Service Grant</v>
          </cell>
          <cell r="F45" t="str">
            <v>02011018 N I DIAB/DIGES/KID DI</v>
          </cell>
          <cell r="H45" t="str">
            <v>CHMC</v>
          </cell>
          <cell r="L45" t="str">
            <v>D700017</v>
          </cell>
          <cell r="M45" t="str">
            <v>AEROSPACE ENGINEERIN</v>
          </cell>
          <cell r="P45" t="str">
            <v>USDA LOC</v>
          </cell>
          <cell r="R45" t="str">
            <v>OTHER</v>
          </cell>
        </row>
        <row r="46">
          <cell r="D46" t="str">
            <v>G16  Grant-Private Various</v>
          </cell>
          <cell r="F46" t="str">
            <v>02011020 N I ON DRUG ABUSE</v>
          </cell>
          <cell r="H46" t="str">
            <v>LETTER OF CREDIT</v>
          </cell>
          <cell r="L46" t="str">
            <v>D700020</v>
          </cell>
          <cell r="M46" t="str">
            <v>SCHOOL OF PLANNING O</v>
          </cell>
          <cell r="P46" t="str">
            <v>USED FWS</v>
          </cell>
          <cell r="R46" t="str">
            <v>SPONSOR FORM</v>
          </cell>
        </row>
        <row r="47">
          <cell r="D47" t="str">
            <v>G17  Federal Financial Aid</v>
          </cell>
          <cell r="F47" t="str">
            <v>02011030 N I OF MENTAL HEALTH</v>
          </cell>
          <cell r="L47" t="str">
            <v>D700023</v>
          </cell>
          <cell r="M47" t="str">
            <v>NURSING ADMINISTRATI</v>
          </cell>
          <cell r="P47" t="str">
            <v>USED LOC</v>
          </cell>
        </row>
        <row r="48">
          <cell r="D48" t="str">
            <v>G18  Grant-Construction</v>
          </cell>
          <cell r="F48" t="str">
            <v>02011040 SUB ABUSE &amp; MH SRVC</v>
          </cell>
          <cell r="L48" t="str">
            <v>D700024</v>
          </cell>
          <cell r="M48" t="str">
            <v>PHARMACY ADMINISTRAT</v>
          </cell>
          <cell r="P48" t="str">
            <v>USED PELL</v>
          </cell>
        </row>
        <row r="49">
          <cell r="D49" t="str">
            <v>G19  Grant-Conference</v>
          </cell>
          <cell r="F49" t="str">
            <v>02012000 CTRS DISEASE CONTRL</v>
          </cell>
          <cell r="L49" t="str">
            <v>D700025</v>
          </cell>
          <cell r="M49" t="str">
            <v>SENIOR VP MED CTR OV</v>
          </cell>
          <cell r="P49" t="str">
            <v>USED SEOG</v>
          </cell>
        </row>
        <row r="50">
          <cell r="D50" t="str">
            <v>G20  Other Financial Aid</v>
          </cell>
          <cell r="F50" t="str">
            <v>02012010 N I OCCPL SFTY &amp; HLTH</v>
          </cell>
          <cell r="L50" t="str">
            <v>D700026</v>
          </cell>
          <cell r="M50" t="str">
            <v>UNIV COLL- ADMINISTRATION</v>
          </cell>
          <cell r="P50" t="str">
            <v>* Non-LOC (leave blank)</v>
          </cell>
        </row>
        <row r="51">
          <cell r="D51" t="str">
            <v>S00  Subaward-Instruction</v>
          </cell>
          <cell r="F51" t="str">
            <v>02012020 CDC NATL CTR ENV HLTH</v>
          </cell>
          <cell r="L51" t="str">
            <v>D700027</v>
          </cell>
          <cell r="M51" t="str">
            <v>VLSI METHOLOGY OVHD</v>
          </cell>
        </row>
        <row r="52">
          <cell r="D52" t="str">
            <v>S01  Subaward-Block Award</v>
          </cell>
          <cell r="F52" t="str">
            <v>02013000 FOOD DRUG ADMIN</v>
          </cell>
          <cell r="L52" t="str">
            <v>D700028</v>
          </cell>
          <cell r="M52" t="str">
            <v>RWC NURSING OVERHEAD</v>
          </cell>
        </row>
        <row r="53">
          <cell r="D53" t="str">
            <v>S02  Subaward-Capitation Award</v>
          </cell>
          <cell r="F53" t="str">
            <v>02014000 HLTH RESRC SVCS ADM</v>
          </cell>
          <cell r="L53" t="str">
            <v>D700033</v>
          </cell>
          <cell r="M53" t="str">
            <v>CLERMONT COLLEGE OVHD</v>
          </cell>
        </row>
        <row r="54">
          <cell r="D54" t="str">
            <v>S03  Subaward-Clinical Award</v>
          </cell>
          <cell r="F54" t="str">
            <v>02014010 BUR HLTH PROFSSIONS</v>
          </cell>
          <cell r="L54" t="str">
            <v>D700034</v>
          </cell>
          <cell r="M54" t="str">
            <v>INFECTIOUS DISEASES-RIA</v>
          </cell>
        </row>
        <row r="55">
          <cell r="D55" t="str">
            <v>S04  Subaward-DHHS/NRSA (T)</v>
          </cell>
          <cell r="F55" t="str">
            <v>02014013 DIV OF STUDENT AST</v>
          </cell>
          <cell r="L55" t="str">
            <v>D700035</v>
          </cell>
          <cell r="M55" t="str">
            <v>R WALTERS- ADMINIST</v>
          </cell>
        </row>
        <row r="56">
          <cell r="D56" t="str">
            <v>S05  Subaward-DHHS/NRSA (F)</v>
          </cell>
          <cell r="F56" t="str">
            <v>02014020 BUR HLTH CARE DLV</v>
          </cell>
          <cell r="L56" t="str">
            <v>D700037</v>
          </cell>
          <cell r="M56" t="str">
            <v>OMI/CAS ADMIN OVHD</v>
          </cell>
        </row>
        <row r="57">
          <cell r="D57" t="str">
            <v>S06  Subaward-Training-Other</v>
          </cell>
          <cell r="F57" t="str">
            <v>02014021 MATRNL &amp; CHILD HLTH</v>
          </cell>
          <cell r="L57" t="str">
            <v>D700039</v>
          </cell>
          <cell r="M57" t="str">
            <v>PROFESSIONAL PRACTIC</v>
          </cell>
        </row>
        <row r="58">
          <cell r="D58" t="str">
            <v>S07  Subawd-Training-Fellow-Other</v>
          </cell>
          <cell r="F58" t="str">
            <v>02015031 DIV RESEARCH CONTR</v>
          </cell>
          <cell r="L58" t="str">
            <v>D700042</v>
          </cell>
          <cell r="M58" t="str">
            <v>INST APPLIED INTERDISC</v>
          </cell>
        </row>
        <row r="59">
          <cell r="D59" t="str">
            <v>S08  Subaward-Modular Award</v>
          </cell>
          <cell r="F59" t="str">
            <v>02015040 DIV RES RESOURCES</v>
          </cell>
          <cell r="L59" t="str">
            <v>D700046</v>
          </cell>
          <cell r="M59" t="str">
            <v>PI-ALLENMANG (MINE)</v>
          </cell>
        </row>
        <row r="60">
          <cell r="D60" t="str">
            <v>S09  Subaward-Prog Project Award</v>
          </cell>
          <cell r="F60" t="str">
            <v>02015041 ADV TRANSLATIONAL SCI</v>
          </cell>
          <cell r="L60" t="str">
            <v>D700049</v>
          </cell>
          <cell r="M60" t="str">
            <v>JUDAIC STUDIES OH</v>
          </cell>
        </row>
        <row r="61">
          <cell r="D61" t="str">
            <v>S10  Subaward-Research/Contract</v>
          </cell>
          <cell r="F61" t="str">
            <v>02015050 OFF RES INFRASTRUCTURE</v>
          </cell>
          <cell r="L61" t="str">
            <v>D700064</v>
          </cell>
          <cell r="M61" t="str">
            <v>CERAMICS STRUCTURE</v>
          </cell>
        </row>
        <row r="62">
          <cell r="D62" t="str">
            <v>S11  Subaward-NSF REU</v>
          </cell>
          <cell r="F62" t="str">
            <v>02015060 FOGARTY INTL CENTER</v>
          </cell>
          <cell r="L62" t="str">
            <v>D700071</v>
          </cell>
          <cell r="M62" t="str">
            <v>CEE MICROBIOLOGY OVHD</v>
          </cell>
        </row>
        <row r="63">
          <cell r="D63" t="str">
            <v>S12  Subaward-SBIR Funds</v>
          </cell>
          <cell r="F63" t="str">
            <v>02015070 NATL CANCER INST</v>
          </cell>
          <cell r="L63" t="str">
            <v>D700079</v>
          </cell>
          <cell r="M63" t="str">
            <v>PATHOLOGY OVERHEAD</v>
          </cell>
        </row>
        <row r="64">
          <cell r="D64" t="str">
            <v>S13  Subaward-STTR Funds</v>
          </cell>
          <cell r="F64" t="str">
            <v>02015072 DIV CANCER CAUSE PRV</v>
          </cell>
          <cell r="L64" t="str">
            <v>D700080</v>
          </cell>
          <cell r="M64" t="str">
            <v>PHYSICAL MED &amp; REHAB</v>
          </cell>
        </row>
        <row r="65">
          <cell r="D65" t="str">
            <v>S14  Subaward-Career Awards</v>
          </cell>
          <cell r="F65" t="str">
            <v>02015073 DIV CANCER TREATMNT</v>
          </cell>
          <cell r="L65" t="str">
            <v>D700081</v>
          </cell>
          <cell r="M65" t="str">
            <v>OPTHALMOLOGY OVERHEA</v>
          </cell>
        </row>
        <row r="66">
          <cell r="D66" t="str">
            <v>S15  Subaward-Public Service</v>
          </cell>
          <cell r="F66" t="str">
            <v>02015080 NATIONAL EYE INST</v>
          </cell>
          <cell r="L66" t="str">
            <v>D700082</v>
          </cell>
          <cell r="M66" t="str">
            <v>RADIOLOGY OVERHEAD</v>
          </cell>
        </row>
        <row r="67">
          <cell r="D67" t="str">
            <v>S16  Subaward-Private Various</v>
          </cell>
          <cell r="F67" t="str">
            <v>02015091 NAT HRT/LG/BL INST-G</v>
          </cell>
          <cell r="L67" t="str">
            <v>D700083</v>
          </cell>
          <cell r="M67" t="str">
            <v>MED SCIENCE LIBRARY</v>
          </cell>
        </row>
        <row r="68">
          <cell r="D68" t="str">
            <v>S18  Subaward-Construction</v>
          </cell>
          <cell r="F68" t="str">
            <v>02015092 NAT HRT/LG/BL INST-C</v>
          </cell>
          <cell r="L68" t="str">
            <v>D700085</v>
          </cell>
          <cell r="M68" t="str">
            <v>CLASSICS OVERHEAD</v>
          </cell>
        </row>
        <row r="69">
          <cell r="D69" t="str">
            <v>S19  Subaward-Conference</v>
          </cell>
          <cell r="F69" t="str">
            <v>02015100 NATL INST ON AGING</v>
          </cell>
          <cell r="L69" t="str">
            <v>D700086</v>
          </cell>
          <cell r="M69" t="str">
            <v>BIOLOGICAL SCIENCES</v>
          </cell>
        </row>
        <row r="70">
          <cell r="D70" t="str">
            <v>S80  Subaward-Coop. Agreement</v>
          </cell>
          <cell r="F70" t="str">
            <v>02015110 N I ALRGY &amp; INFEC DIS</v>
          </cell>
          <cell r="L70" t="str">
            <v>D700087</v>
          </cell>
          <cell r="M70" t="str">
            <v>GEOLOGY OVERHEAD</v>
          </cell>
        </row>
        <row r="71">
          <cell r="F71" t="str">
            <v>02015120 N I ARH/MUSL/SKIN DIS</v>
          </cell>
          <cell r="L71" t="str">
            <v>D700088</v>
          </cell>
          <cell r="M71" t="str">
            <v>HISTORY OVERHEAD</v>
          </cell>
        </row>
        <row r="72">
          <cell r="D72" t="str">
            <v>Select Billing Rule</v>
          </cell>
          <cell r="F72" t="str">
            <v>02015130 N I CHLD HLTH/HMN DEV</v>
          </cell>
          <cell r="L72" t="str">
            <v>D700089</v>
          </cell>
          <cell r="M72" t="str">
            <v>BUSINESS ADMINISTRAT</v>
          </cell>
        </row>
        <row r="73">
          <cell r="D73" t="str">
            <v>1 - RRB</v>
          </cell>
          <cell r="F73" t="str">
            <v>02015140 N I DENTAL RESEARCH</v>
          </cell>
          <cell r="L73" t="str">
            <v>D700090</v>
          </cell>
          <cell r="M73" t="str">
            <v>MARKETING OVERHEAD</v>
          </cell>
        </row>
        <row r="74">
          <cell r="D74" t="str">
            <v>5 - Milestone</v>
          </cell>
          <cell r="F74" t="str">
            <v>02015150 N I ENV HEALTH SCI</v>
          </cell>
          <cell r="L74" t="str">
            <v>D700091</v>
          </cell>
          <cell r="M74" t="str">
            <v>SCHOOL PSYCH &amp; COUNS</v>
          </cell>
        </row>
        <row r="75">
          <cell r="D75" t="str">
            <v>7 - Manual</v>
          </cell>
          <cell r="F75" t="str">
            <v>02015160 N I GENL MED SCI</v>
          </cell>
          <cell r="L75" t="str">
            <v>D700092</v>
          </cell>
          <cell r="M75" t="str">
            <v>ECE-OH EMINENT SCHOLAR</v>
          </cell>
        </row>
        <row r="76">
          <cell r="F76" t="str">
            <v>02015170 N I NEU &amp; COM DIS/STR</v>
          </cell>
          <cell r="L76" t="str">
            <v>D700093</v>
          </cell>
          <cell r="M76" t="str">
            <v>CHEMICAL ENGINEERING</v>
          </cell>
        </row>
        <row r="77">
          <cell r="F77" t="str">
            <v>02015180 NATL LIBRARY OF MED</v>
          </cell>
          <cell r="L77" t="str">
            <v>D700095</v>
          </cell>
          <cell r="M77" t="str">
            <v>DESIGN ARCHART/PLAN</v>
          </cell>
        </row>
        <row r="78">
          <cell r="F78" t="str">
            <v>02015190 N I NURSING RESEARCH</v>
          </cell>
          <cell r="L78" t="str">
            <v>D700096</v>
          </cell>
          <cell r="M78" t="str">
            <v>GRAPHIC DESIGN OVERH</v>
          </cell>
        </row>
        <row r="79">
          <cell r="F79" t="str">
            <v>02015200 NAT CTR COMP/ALT MED</v>
          </cell>
          <cell r="L79" t="str">
            <v>D700101</v>
          </cell>
          <cell r="M79" t="str">
            <v>GRADUATE SCHOOL OVHD</v>
          </cell>
        </row>
        <row r="80">
          <cell r="F80" t="str">
            <v>02015210 NAT HUM GNM RES INST</v>
          </cell>
          <cell r="L80" t="str">
            <v>D700103</v>
          </cell>
          <cell r="M80" t="str">
            <v>SOCIAL WORK OVERHEAD</v>
          </cell>
        </row>
        <row r="81">
          <cell r="F81" t="str">
            <v>02015220 N I BIOMED &amp; BIOENGR</v>
          </cell>
          <cell r="L81" t="str">
            <v>D700104</v>
          </cell>
          <cell r="M81" t="str">
            <v>SOCIAL WORK OVERHEAD</v>
          </cell>
        </row>
        <row r="82">
          <cell r="F82" t="str">
            <v>02016000 CMS SERVICES(MEDTAPP)</v>
          </cell>
          <cell r="L82" t="str">
            <v>D700105</v>
          </cell>
          <cell r="M82" t="str">
            <v>NUTRITION OVERHEAD</v>
          </cell>
        </row>
        <row r="83">
          <cell r="F83" t="str">
            <v>02017000 HLTH CARE POLICY&amp;RES</v>
          </cell>
          <cell r="L83" t="str">
            <v>D700106</v>
          </cell>
          <cell r="M83" t="str">
            <v>DADS OVERHEAD</v>
          </cell>
        </row>
        <row r="84">
          <cell r="F84" t="str">
            <v>02032000 CHILDRN YTH FAMILIES</v>
          </cell>
          <cell r="L84" t="str">
            <v>D700114</v>
          </cell>
          <cell r="M84" t="str">
            <v>MINE RESEARCH INCENT</v>
          </cell>
        </row>
        <row r="85">
          <cell r="F85" t="str">
            <v>02033000 DEVELOPMNTAL DISAB</v>
          </cell>
          <cell r="L85" t="str">
            <v>D700122</v>
          </cell>
          <cell r="M85" t="str">
            <v>VICE PRES FOR STDNT</v>
          </cell>
        </row>
        <row r="86">
          <cell r="F86" t="str">
            <v>03000000 STATE GOVT AGENCIES</v>
          </cell>
          <cell r="L86" t="str">
            <v>D700124</v>
          </cell>
          <cell r="M86" t="str">
            <v>UPWARD BOUND OVERHD</v>
          </cell>
        </row>
        <row r="87">
          <cell r="F87" t="str">
            <v>03001020 OHIO ARTS COUNCIL</v>
          </cell>
          <cell r="L87" t="str">
            <v>D700125</v>
          </cell>
          <cell r="M87" t="str">
            <v>ROMANCE LANGUAGES OV</v>
          </cell>
        </row>
        <row r="88">
          <cell r="F88" t="str">
            <v>03001040 OHIO DEPT OF DEV</v>
          </cell>
          <cell r="L88" t="str">
            <v>D700132</v>
          </cell>
          <cell r="M88" t="str">
            <v>COMMUNICATION</v>
          </cell>
        </row>
        <row r="89">
          <cell r="F89" t="str">
            <v>03001041 OHIO COAL DEV OFFICE</v>
          </cell>
          <cell r="L89" t="str">
            <v>D700147</v>
          </cell>
          <cell r="M89" t="str">
            <v>ALLIED HEALTH SCIENC</v>
          </cell>
        </row>
        <row r="90">
          <cell r="F90" t="str">
            <v>03001045 SMALL BUS DEVMNT CTR</v>
          </cell>
          <cell r="L90" t="str">
            <v>D700155</v>
          </cell>
          <cell r="M90" t="str">
            <v>CANCER &amp; CELL BIOLOGY</v>
          </cell>
        </row>
        <row r="91">
          <cell r="F91" t="str">
            <v>03001047 ODOD 3RD FRONTIER</v>
          </cell>
          <cell r="L91" t="str">
            <v>D700156</v>
          </cell>
          <cell r="M91" t="str">
            <v>INTERNAL MEDICINE OV</v>
          </cell>
        </row>
        <row r="92">
          <cell r="F92" t="str">
            <v>03001050 OHIO DEPT EDUCATION</v>
          </cell>
          <cell r="L92" t="str">
            <v>D700157</v>
          </cell>
          <cell r="M92" t="str">
            <v>OBSTETRICS/GYNECOLOG</v>
          </cell>
        </row>
        <row r="93">
          <cell r="F93" t="str">
            <v>03001051 OHIO INSTR GRANTS</v>
          </cell>
          <cell r="L93" t="str">
            <v>D700158</v>
          </cell>
          <cell r="M93" t="str">
            <v>PEDIATRICS OVERHEAD</v>
          </cell>
        </row>
        <row r="94">
          <cell r="F94" t="str">
            <v>03001060 OHIO DEPT OF HEALTH</v>
          </cell>
          <cell r="L94" t="str">
            <v>D700159</v>
          </cell>
          <cell r="M94" t="str">
            <v>ANESTHESIOLOGY OVERH</v>
          </cell>
        </row>
        <row r="95">
          <cell r="F95" t="str">
            <v>03001070 OHIO DEPT MENTL HLTH</v>
          </cell>
          <cell r="L95" t="str">
            <v>D700160</v>
          </cell>
          <cell r="M95" t="str">
            <v>INTERDISCIPLINARY OV</v>
          </cell>
        </row>
        <row r="96">
          <cell r="F96" t="str">
            <v>03001090 OHIO DEPT TRANSPTN</v>
          </cell>
          <cell r="L96" t="str">
            <v>D700161</v>
          </cell>
          <cell r="M96" t="str">
            <v>EMERGENCY MEDICINE O</v>
          </cell>
        </row>
        <row r="97">
          <cell r="F97" t="str">
            <v>03001300 OH REHAB/CORRCTNS</v>
          </cell>
          <cell r="L97" t="str">
            <v>D700162</v>
          </cell>
          <cell r="M97" t="str">
            <v>SOCIOLOGY OVERHEAD</v>
          </cell>
        </row>
        <row r="98">
          <cell r="F98" t="str">
            <v>03003000 OHIO BOARD OF REGENTS</v>
          </cell>
          <cell r="L98" t="str">
            <v>D700163</v>
          </cell>
          <cell r="M98" t="str">
            <v>MATHEMATICS OVERHEAD</v>
          </cell>
        </row>
        <row r="99">
          <cell r="F99" t="str">
            <v>03003002 OBR ACTION FUNDS</v>
          </cell>
          <cell r="L99" t="str">
            <v>D700164</v>
          </cell>
          <cell r="M99" t="str">
            <v>PSYCHOLOGY OVERHEAD</v>
          </cell>
        </row>
        <row r="100">
          <cell r="F100" t="str">
            <v>03003004 OBR INVESTMNT FUNDS</v>
          </cell>
          <cell r="L100" t="str">
            <v>D700165</v>
          </cell>
          <cell r="M100" t="str">
            <v>POLITICAL SCIENCE OV</v>
          </cell>
        </row>
        <row r="101">
          <cell r="F101" t="str">
            <v>03003006 OBR TECH INITIATV FND</v>
          </cell>
          <cell r="L101" t="str">
            <v>D700167</v>
          </cell>
          <cell r="M101" t="str">
            <v>CURRICULUM &amp; INSTRUC</v>
          </cell>
        </row>
        <row r="102">
          <cell r="F102" t="str">
            <v>03003008 OHIO BRD REGN-DAGSI</v>
          </cell>
          <cell r="L102" t="str">
            <v>D700168</v>
          </cell>
          <cell r="M102" t="str">
            <v>HEALTH &amp; NUTRITION S</v>
          </cell>
        </row>
        <row r="103">
          <cell r="F103" t="str">
            <v>03003009 OBR EMNT SCHLR CAP</v>
          </cell>
          <cell r="L103" t="str">
            <v>D700169</v>
          </cell>
          <cell r="M103" t="str">
            <v>ENGINEERING ADMIN</v>
          </cell>
        </row>
        <row r="104">
          <cell r="F104" t="str">
            <v>03009000 UC COST SHARE</v>
          </cell>
          <cell r="L104" t="str">
            <v>D700170</v>
          </cell>
          <cell r="M104" t="str">
            <v>ELECTRICAL ENGINEERING</v>
          </cell>
        </row>
        <row r="105">
          <cell r="F105" t="str">
            <v>03900000 STATE AGENCY-NOT OH</v>
          </cell>
          <cell r="L105" t="str">
            <v>D700172</v>
          </cell>
          <cell r="M105" t="str">
            <v>SAID OVERHEAD</v>
          </cell>
        </row>
        <row r="106">
          <cell r="F106" t="str">
            <v>04000000 LOCAL GOVT AGENCIES</v>
          </cell>
          <cell r="L106" t="str">
            <v>D700174</v>
          </cell>
          <cell r="M106" t="str">
            <v>CCM ADMINISTRATION OH</v>
          </cell>
        </row>
        <row r="107">
          <cell r="F107" t="str">
            <v>04001010 CITY OF CINCINNATI</v>
          </cell>
          <cell r="L107" t="str">
            <v>D700181</v>
          </cell>
          <cell r="M107" t="str">
            <v>REHAB OVERHEAD</v>
          </cell>
        </row>
        <row r="108">
          <cell r="F108" t="str">
            <v>04001020 HAMILTON COUNTY</v>
          </cell>
          <cell r="L108" t="str">
            <v>D700182</v>
          </cell>
          <cell r="M108" t="str">
            <v>ELECTRONIC DEVICES OVHD</v>
          </cell>
        </row>
        <row r="109">
          <cell r="F109" t="str">
            <v>05000000 TRADE/INDUSTRY ORGS</v>
          </cell>
          <cell r="L109" t="str">
            <v>D700187</v>
          </cell>
          <cell r="M109" t="str">
            <v>CARDIOLOGY-RIA</v>
          </cell>
        </row>
        <row r="110">
          <cell r="F110" t="str">
            <v>05001170 GENERAL ELECTRIC CO</v>
          </cell>
          <cell r="L110" t="str">
            <v>D700189</v>
          </cell>
          <cell r="M110" t="str">
            <v>COMMUNICATION SCNCS/</v>
          </cell>
        </row>
        <row r="111">
          <cell r="F111" t="str">
            <v>05001230 INT LEAD ZINC RES ORG</v>
          </cell>
          <cell r="L111" t="str">
            <v>D700193</v>
          </cell>
          <cell r="M111" t="str">
            <v>BEHAVIORAL SCIENCES</v>
          </cell>
        </row>
        <row r="112">
          <cell r="F112" t="str">
            <v>05001270 LEATHER IND AMERICA</v>
          </cell>
          <cell r="L112" t="str">
            <v>D700198</v>
          </cell>
          <cell r="M112" t="str">
            <v>WOMENS STUDIES OVHD</v>
          </cell>
        </row>
        <row r="113">
          <cell r="F113" t="str">
            <v>05001380 PROCTER &amp; GAMBLE</v>
          </cell>
          <cell r="L113" t="str">
            <v>D700201</v>
          </cell>
          <cell r="M113" t="str">
            <v>AFRO-AMERICAN STUDIES</v>
          </cell>
        </row>
        <row r="114">
          <cell r="F114" t="str">
            <v>06000000 HLTH RELATED AGENCY</v>
          </cell>
          <cell r="L114" t="str">
            <v>D700209</v>
          </cell>
          <cell r="M114" t="str">
            <v>HOXWORTH OVERHEAD</v>
          </cell>
        </row>
        <row r="115">
          <cell r="F115" t="str">
            <v>06001010 AM CANCER SOC</v>
          </cell>
          <cell r="L115" t="str">
            <v>D700210</v>
          </cell>
          <cell r="M115" t="str">
            <v>RURAL HEALTH OVERHEAD</v>
          </cell>
        </row>
        <row r="116">
          <cell r="F116" t="str">
            <v>06001011 AM CANCER SOC - OH</v>
          </cell>
          <cell r="L116" t="str">
            <v>D700216</v>
          </cell>
          <cell r="M116" t="str">
            <v>ARLITT CENTER</v>
          </cell>
        </row>
        <row r="117">
          <cell r="F117" t="str">
            <v>06001030 AM DIABETES ASSN</v>
          </cell>
          <cell r="L117" t="str">
            <v>D700220</v>
          </cell>
          <cell r="M117" t="str">
            <v>PI SCHWARTZ RES OVHD</v>
          </cell>
        </row>
        <row r="118">
          <cell r="F118" t="str">
            <v>06001060 AM HEART ASSN</v>
          </cell>
          <cell r="L118" t="str">
            <v>D700224</v>
          </cell>
          <cell r="M118" t="str">
            <v>UHPHSR OVHD</v>
          </cell>
        </row>
        <row r="119">
          <cell r="F119" t="str">
            <v>06001061 AM HEART ASSN - OH</v>
          </cell>
          <cell r="L119" t="str">
            <v>D700225</v>
          </cell>
          <cell r="M119" t="str">
            <v>RWC CHRD OVERHEAD</v>
          </cell>
        </row>
        <row r="120">
          <cell r="F120" t="str">
            <v>06001062 AM HEART - SW OHIO</v>
          </cell>
          <cell r="L120" t="str">
            <v>D700227</v>
          </cell>
          <cell r="M120" t="str">
            <v>TECH PREP OVHD RWC</v>
          </cell>
        </row>
        <row r="121">
          <cell r="F121" t="str">
            <v>06001070 AM LUNG ASSN</v>
          </cell>
          <cell r="L121" t="str">
            <v>D700231</v>
          </cell>
          <cell r="M121" t="str">
            <v>MED ADMINISTRATION OH</v>
          </cell>
        </row>
        <row r="122">
          <cell r="F122" t="str">
            <v>06001120 ARTHRITIS FOUNDATION</v>
          </cell>
          <cell r="L122" t="str">
            <v>D700232</v>
          </cell>
          <cell r="M122" t="str">
            <v>MICROBIOLOGY OVHD</v>
          </cell>
        </row>
        <row r="123">
          <cell r="F123" t="str">
            <v>06001140 CHRF</v>
          </cell>
          <cell r="L123" t="str">
            <v>D700233</v>
          </cell>
          <cell r="M123" t="str">
            <v>SURGERY OVERHEAD</v>
          </cell>
        </row>
        <row r="124">
          <cell r="F124" t="str">
            <v>06001260 MUSCLR DYSTR ASSN</v>
          </cell>
          <cell r="L124" t="str">
            <v>D700234</v>
          </cell>
          <cell r="M124" t="str">
            <v>OTOLARYNGOLOGY OVHD</v>
          </cell>
        </row>
        <row r="125">
          <cell r="F125" t="str">
            <v>06001280 NAT MULTIPL SCL SOC</v>
          </cell>
          <cell r="L125" t="str">
            <v>D700235</v>
          </cell>
          <cell r="M125" t="str">
            <v>PHARMACOLOGY OVHD</v>
          </cell>
        </row>
        <row r="126">
          <cell r="F126" t="str">
            <v>06001310 RES PREV BLNDNESS</v>
          </cell>
          <cell r="L126" t="str">
            <v>D700237</v>
          </cell>
          <cell r="M126" t="str">
            <v>C M BARRETT CANCER CTR</v>
          </cell>
        </row>
        <row r="127">
          <cell r="F127" t="str">
            <v>07000000 NON-PROFIT ORGN</v>
          </cell>
          <cell r="L127" t="str">
            <v>D700238</v>
          </cell>
          <cell r="M127" t="str">
            <v>ARTS &amp; SCI ADMIN</v>
          </cell>
        </row>
        <row r="128">
          <cell r="F128" t="str">
            <v>07000090 NATO</v>
          </cell>
          <cell r="L128" t="str">
            <v>D700240</v>
          </cell>
          <cell r="M128" t="str">
            <v>PHYSICS OVERHEAD</v>
          </cell>
        </row>
        <row r="129">
          <cell r="F129" t="str">
            <v>07000105 OHIO AEROSP INST</v>
          </cell>
          <cell r="L129" t="str">
            <v>D700241</v>
          </cell>
          <cell r="M129" t="str">
            <v>GEOGRAPHY OVERHEAD</v>
          </cell>
        </row>
        <row r="130">
          <cell r="F130" t="str">
            <v>07001000 FDNS-NON-HEALTH</v>
          </cell>
          <cell r="L130" t="str">
            <v>D700243</v>
          </cell>
          <cell r="M130" t="str">
            <v>EDUCATION ADMIN</v>
          </cell>
        </row>
        <row r="131">
          <cell r="F131" t="str">
            <v>07001060 GREATER CINTI FDN</v>
          </cell>
          <cell r="L131" t="str">
            <v>D700244</v>
          </cell>
          <cell r="M131" t="str">
            <v>CRIMINAL JUSTICE OVHD</v>
          </cell>
        </row>
        <row r="132">
          <cell r="F132" t="str">
            <v>07001130 ROBT WOOD JNSN FDN</v>
          </cell>
          <cell r="L132" t="str">
            <v>D700246</v>
          </cell>
          <cell r="M132" t="str">
            <v>CIVIL ENGINEERING OVHD</v>
          </cell>
        </row>
        <row r="133">
          <cell r="F133" t="str">
            <v>07002000 FDNS-HLTH RELATED</v>
          </cell>
          <cell r="L133" t="str">
            <v>D700247</v>
          </cell>
          <cell r="M133" t="str">
            <v>MATERIAL SCIENCE</v>
          </cell>
        </row>
        <row r="134">
          <cell r="F134" t="str">
            <v>07008000 OTHER UNIVERSITIES</v>
          </cell>
          <cell r="L134" t="str">
            <v>D700248</v>
          </cell>
          <cell r="M134" t="str">
            <v>INDUSTRIAL DESIGN</v>
          </cell>
        </row>
        <row r="135">
          <cell r="F135" t="str">
            <v>08000000 MISC PRIVATE AGENCIES</v>
          </cell>
          <cell r="L135" t="str">
            <v>D700249</v>
          </cell>
          <cell r="M135" t="str">
            <v xml:space="preserve">SCHOOL OF ART </v>
          </cell>
        </row>
        <row r="136">
          <cell r="F136" t="str">
            <v>08001000 PROGRAM INCOME</v>
          </cell>
          <cell r="L136" t="str">
            <v>D700251</v>
          </cell>
          <cell r="M136" t="str">
            <v>BIOMEDICAL ENGINEERING</v>
          </cell>
        </row>
        <row r="137">
          <cell r="F137" t="str">
            <v>09000000 FED WK STUDY-NON UC</v>
          </cell>
          <cell r="L137" t="str">
            <v>D700252</v>
          </cell>
          <cell r="M137" t="str">
            <v>MOLECULAR ONCOGENESIS OVERHEAD</v>
          </cell>
        </row>
        <row r="138">
          <cell r="F138" t="str">
            <v>F1001100 FOREIGN AGRICULTURE</v>
          </cell>
          <cell r="L138" t="str">
            <v>D700253</v>
          </cell>
          <cell r="M138" t="str">
            <v>PHARMACY INSTRUCTION</v>
          </cell>
        </row>
        <row r="139">
          <cell r="F139" t="str">
            <v>F5001170 FOREIGN GENERAL ELECTRIC</v>
          </cell>
          <cell r="L139" t="str">
            <v>D700265</v>
          </cell>
          <cell r="M139" t="str">
            <v>GENERAL MEDICINE</v>
          </cell>
        </row>
        <row r="140">
          <cell r="F140" t="str">
            <v>F5000000 FOREIGN INDUSTRY</v>
          </cell>
          <cell r="L140" t="str">
            <v>D700268</v>
          </cell>
          <cell r="M140" t="str">
            <v>OFFICE OF GERIATRICS OVHD</v>
          </cell>
        </row>
        <row r="141">
          <cell r="F141" t="str">
            <v>F6000000 FOREIGN GOVT</v>
          </cell>
          <cell r="L141" t="str">
            <v>D700273</v>
          </cell>
          <cell r="M141" t="str">
            <v>COMMUNITY SERVICE OVHD</v>
          </cell>
        </row>
        <row r="142">
          <cell r="F142" t="str">
            <v>F7000000 FOREIGN NON-PROFIT</v>
          </cell>
          <cell r="L142" t="str">
            <v>D700275</v>
          </cell>
          <cell r="M142" t="str">
            <v>PI-GHIA (MINE)</v>
          </cell>
        </row>
        <row r="143">
          <cell r="F143" t="str">
            <v>F7008000 FOREIGN HIGHER EDUC</v>
          </cell>
          <cell r="L143" t="str">
            <v>D700285</v>
          </cell>
          <cell r="M143" t="str">
            <v>NEUROSURGERY OVHD</v>
          </cell>
        </row>
        <row r="144">
          <cell r="F144" t="str">
            <v>F8000000 FOREIGN MISC (OTHER)</v>
          </cell>
          <cell r="L144" t="str">
            <v>D700290</v>
          </cell>
          <cell r="M144" t="str">
            <v>LAW COLLEGE OVERHEAD</v>
          </cell>
        </row>
        <row r="145">
          <cell r="L145" t="str">
            <v>D700296</v>
          </cell>
          <cell r="M145" t="str">
            <v>PAVEMENT RESR OVHD</v>
          </cell>
        </row>
        <row r="146">
          <cell r="L146" t="str">
            <v>D700317</v>
          </cell>
          <cell r="M146" t="str">
            <v>COE/CS - RIA</v>
          </cell>
        </row>
        <row r="147">
          <cell r="L147" t="str">
            <v>D700318</v>
          </cell>
          <cell r="M147" t="str">
            <v>ID-RIA ACTG</v>
          </cell>
        </row>
        <row r="148">
          <cell r="L148" t="str">
            <v>D700320</v>
          </cell>
          <cell r="M148" t="str">
            <v>COMPUTER SCIENCE</v>
          </cell>
        </row>
        <row r="149">
          <cell r="L149" t="str">
            <v>D700325</v>
          </cell>
          <cell r="M149" t="str">
            <v>DRUG DISC OVERHEAD</v>
          </cell>
        </row>
        <row r="150">
          <cell r="L150" t="str">
            <v>D700326</v>
          </cell>
          <cell r="M150" t="str">
            <v>ENGR EDUC RIA</v>
          </cell>
        </row>
        <row r="151">
          <cell r="L151" t="str">
            <v>D700329</v>
          </cell>
          <cell r="M151" t="str">
            <v>CECH - PASS</v>
          </cell>
        </row>
        <row r="152">
          <cell r="L152" t="str">
            <v>D700331</v>
          </cell>
          <cell r="M152" t="str">
            <v>RADIATION ONCOLOGY OVERHEAD</v>
          </cell>
        </row>
      </sheetData>
      <sheetData sheetId="13">
        <row r="1">
          <cell r="E1" t="str">
            <v>Resp. Fund</v>
          </cell>
          <cell r="F1" t="str">
            <v>Resp. Fund Description</v>
          </cell>
          <cell r="G1" t="str">
            <v>College Fund</v>
          </cell>
          <cell r="H1" t="str">
            <v>College Description</v>
          </cell>
          <cell r="I1" t="str">
            <v>General Fund</v>
          </cell>
          <cell r="J1" t="str">
            <v>Resp. Fund</v>
          </cell>
          <cell r="K1" t="str">
            <v>College Fund</v>
          </cell>
        </row>
        <row r="2">
          <cell r="E2" t="str">
            <v>D100006</v>
          </cell>
          <cell r="F2" t="str">
            <v>CERHAS SPECIAL PROJECT</v>
          </cell>
          <cell r="G2" t="str">
            <v>D700095</v>
          </cell>
          <cell r="H2" t="str">
            <v>DAAP</v>
          </cell>
          <cell r="I2" t="str">
            <v>A100001</v>
          </cell>
          <cell r="J2" t="str">
            <v>D100006</v>
          </cell>
          <cell r="K2" t="str">
            <v>D700095</v>
          </cell>
        </row>
        <row r="3">
          <cell r="E3" t="str">
            <v>D100010</v>
          </cell>
          <cell r="F3" t="str">
            <v>ECONOMICS CTR FOR ED</v>
          </cell>
          <cell r="G3" t="str">
            <v>D700089</v>
          </cell>
          <cell r="H3" t="str">
            <v>Business</v>
          </cell>
          <cell r="I3" t="str">
            <v>A100001</v>
          </cell>
          <cell r="J3" t="str">
            <v>D100010</v>
          </cell>
          <cell r="K3" t="str">
            <v>D700089</v>
          </cell>
        </row>
        <row r="4">
          <cell r="E4" t="str">
            <v>D100292</v>
          </cell>
          <cell r="F4" t="str">
            <v>ARLITT CENTER</v>
          </cell>
          <cell r="G4" t="str">
            <v>D700243</v>
          </cell>
          <cell r="H4" t="str">
            <v>Education</v>
          </cell>
          <cell r="I4" t="str">
            <v>A100001</v>
          </cell>
          <cell r="J4" t="str">
            <v>D100292</v>
          </cell>
          <cell r="K4" t="str">
            <v>D700243</v>
          </cell>
        </row>
        <row r="5">
          <cell r="E5" t="str">
            <v>D100359</v>
          </cell>
          <cell r="F5" t="str">
            <v>LIBRARY DIGITAL PRES</v>
          </cell>
          <cell r="G5" t="str">
            <v>D100359</v>
          </cell>
          <cell r="H5" t="str">
            <v>Library Digital Pres</v>
          </cell>
          <cell r="I5" t="str">
            <v>A100001</v>
          </cell>
          <cell r="J5" t="str">
            <v>D100359</v>
          </cell>
          <cell r="K5" t="str">
            <v>D100359</v>
          </cell>
        </row>
        <row r="6">
          <cell r="E6" t="str">
            <v>D100465</v>
          </cell>
          <cell r="F6" t="str">
            <v>CONMED</v>
          </cell>
          <cell r="G6" t="str">
            <v>D700231</v>
          </cell>
          <cell r="H6" t="str">
            <v>Med Administration</v>
          </cell>
          <cell r="I6" t="str">
            <v>A100001</v>
          </cell>
          <cell r="J6" t="str">
            <v>D100465</v>
          </cell>
          <cell r="K6" t="str">
            <v>D700231</v>
          </cell>
        </row>
        <row r="7">
          <cell r="E7" t="str">
            <v>D100477</v>
          </cell>
          <cell r="F7" t="str">
            <v>CLERMONT COLLEGE OVHD</v>
          </cell>
          <cell r="G7" t="str">
            <v>D700033</v>
          </cell>
          <cell r="H7" t="str">
            <v>Clermont College</v>
          </cell>
          <cell r="I7" t="str">
            <v>A100010</v>
          </cell>
          <cell r="J7" t="str">
            <v>D100477</v>
          </cell>
          <cell r="K7" t="str">
            <v>D700033</v>
          </cell>
        </row>
        <row r="8">
          <cell r="E8" t="str">
            <v>D100803</v>
          </cell>
          <cell r="F8" t="str">
            <v>CDRI SPECIAL PROJECT</v>
          </cell>
          <cell r="G8" t="str">
            <v>D700095</v>
          </cell>
          <cell r="H8" t="str">
            <v>DAAP</v>
          </cell>
          <cell r="I8" t="str">
            <v>A100001</v>
          </cell>
          <cell r="J8" t="str">
            <v>D100803</v>
          </cell>
          <cell r="K8" t="str">
            <v>D700095</v>
          </cell>
        </row>
        <row r="9">
          <cell r="E9" t="str">
            <v>D700003</v>
          </cell>
          <cell r="F9" t="str">
            <v xml:space="preserve">PHYSIOLOGY </v>
          </cell>
          <cell r="G9" t="str">
            <v>D700231</v>
          </cell>
          <cell r="H9" t="str">
            <v>Med Administration</v>
          </cell>
          <cell r="I9" t="str">
            <v>A100001</v>
          </cell>
          <cell r="J9" t="str">
            <v>D700003</v>
          </cell>
          <cell r="K9" t="str">
            <v>D700231</v>
          </cell>
        </row>
        <row r="10">
          <cell r="E10" t="str">
            <v>D700004</v>
          </cell>
          <cell r="F10" t="str">
            <v xml:space="preserve">DERMATOLOGY </v>
          </cell>
          <cell r="G10" t="str">
            <v>D700231</v>
          </cell>
          <cell r="H10" t="str">
            <v>Med Administration</v>
          </cell>
          <cell r="I10" t="str">
            <v>A100001</v>
          </cell>
          <cell r="J10" t="str">
            <v>D700004</v>
          </cell>
          <cell r="K10" t="str">
            <v>D700231</v>
          </cell>
        </row>
        <row r="11">
          <cell r="E11" t="str">
            <v>D700005</v>
          </cell>
          <cell r="F11" t="str">
            <v xml:space="preserve">NEUROLOGY </v>
          </cell>
          <cell r="G11" t="str">
            <v>D700231</v>
          </cell>
          <cell r="H11" t="str">
            <v>Med Administration</v>
          </cell>
          <cell r="I11" t="str">
            <v>A100001</v>
          </cell>
          <cell r="J11" t="str">
            <v>D700005</v>
          </cell>
          <cell r="K11" t="str">
            <v>D700231</v>
          </cell>
        </row>
        <row r="12">
          <cell r="E12" t="str">
            <v>D700006</v>
          </cell>
          <cell r="F12" t="str">
            <v xml:space="preserve">PSYCHIATRY </v>
          </cell>
          <cell r="G12" t="str">
            <v>D700231</v>
          </cell>
          <cell r="H12" t="str">
            <v>Med Administration</v>
          </cell>
          <cell r="I12" t="str">
            <v>A100001</v>
          </cell>
          <cell r="J12" t="str">
            <v>D700006</v>
          </cell>
          <cell r="K12" t="str">
            <v>D700231</v>
          </cell>
        </row>
        <row r="13">
          <cell r="E13" t="str">
            <v>D700007</v>
          </cell>
          <cell r="F13" t="str">
            <v xml:space="preserve">FAMILY MEDICINE </v>
          </cell>
          <cell r="G13" t="str">
            <v>D700231</v>
          </cell>
          <cell r="H13" t="str">
            <v>Med Administration</v>
          </cell>
          <cell r="I13" t="str">
            <v>A100001</v>
          </cell>
          <cell r="J13" t="str">
            <v>D700007</v>
          </cell>
          <cell r="K13" t="str">
            <v>D700231</v>
          </cell>
        </row>
        <row r="14">
          <cell r="E14" t="str">
            <v>D700008</v>
          </cell>
          <cell r="F14" t="str">
            <v>ENVIRONMENTAL HEALTH</v>
          </cell>
          <cell r="G14" t="str">
            <v>D700231</v>
          </cell>
          <cell r="H14" t="str">
            <v>Med Administration</v>
          </cell>
          <cell r="I14" t="str">
            <v>A100001</v>
          </cell>
          <cell r="J14" t="str">
            <v>D700008</v>
          </cell>
          <cell r="K14" t="str">
            <v>D700231</v>
          </cell>
        </row>
        <row r="15">
          <cell r="E15" t="str">
            <v>D700010</v>
          </cell>
          <cell r="F15" t="str">
            <v xml:space="preserve">ANTHROPOLOGY </v>
          </cell>
          <cell r="G15" t="str">
            <v>D700238</v>
          </cell>
          <cell r="H15" t="str">
            <v>Arts &amp; Science</v>
          </cell>
          <cell r="I15" t="str">
            <v>A100001</v>
          </cell>
          <cell r="J15" t="str">
            <v>D700010</v>
          </cell>
          <cell r="K15" t="str">
            <v>D700238</v>
          </cell>
        </row>
        <row r="16">
          <cell r="E16" t="str">
            <v>D700011</v>
          </cell>
          <cell r="F16" t="str">
            <v xml:space="preserve">CHEMISTRY </v>
          </cell>
          <cell r="G16" t="str">
            <v>D700238</v>
          </cell>
          <cell r="H16" t="str">
            <v>Arts &amp; Science</v>
          </cell>
          <cell r="I16" t="str">
            <v>A100001</v>
          </cell>
          <cell r="J16" t="str">
            <v>D700011</v>
          </cell>
          <cell r="K16" t="str">
            <v>D700238</v>
          </cell>
        </row>
        <row r="17">
          <cell r="E17" t="str">
            <v>D700013</v>
          </cell>
          <cell r="F17" t="str">
            <v xml:space="preserve">ACCOUNTING </v>
          </cell>
          <cell r="G17" t="str">
            <v>D700089</v>
          </cell>
          <cell r="H17" t="str">
            <v>Business</v>
          </cell>
          <cell r="I17" t="str">
            <v>A100001</v>
          </cell>
          <cell r="J17" t="str">
            <v>D700013</v>
          </cell>
          <cell r="K17" t="str">
            <v>D700089</v>
          </cell>
        </row>
        <row r="18">
          <cell r="E18" t="str">
            <v>D700014</v>
          </cell>
          <cell r="F18" t="str">
            <v>QUANTITATIVE ANALYSI</v>
          </cell>
          <cell r="G18" t="str">
            <v>D700089</v>
          </cell>
          <cell r="H18" t="str">
            <v>Business</v>
          </cell>
          <cell r="I18" t="str">
            <v>A100001</v>
          </cell>
          <cell r="J18" t="str">
            <v>D700014</v>
          </cell>
          <cell r="K18" t="str">
            <v>D700089</v>
          </cell>
        </row>
        <row r="19">
          <cell r="E19" t="str">
            <v>D700016</v>
          </cell>
          <cell r="F19" t="str">
            <v>EDUCATIONAL FOUNDATI</v>
          </cell>
          <cell r="G19" t="str">
            <v>D700243</v>
          </cell>
          <cell r="H19" t="str">
            <v>Education</v>
          </cell>
          <cell r="I19" t="str">
            <v>A100001</v>
          </cell>
          <cell r="J19" t="str">
            <v>D700016</v>
          </cell>
          <cell r="K19" t="str">
            <v>D700243</v>
          </cell>
        </row>
        <row r="20">
          <cell r="E20" t="str">
            <v>D700017</v>
          </cell>
          <cell r="F20" t="str">
            <v>AEROSPACE ENGINEERIN</v>
          </cell>
          <cell r="G20" t="str">
            <v>D700169</v>
          </cell>
          <cell r="H20" t="str">
            <v>CEAS</v>
          </cell>
          <cell r="I20" t="str">
            <v>A100001</v>
          </cell>
          <cell r="J20" t="str">
            <v>D700017</v>
          </cell>
          <cell r="K20" t="str">
            <v>D700169</v>
          </cell>
        </row>
        <row r="21">
          <cell r="E21" t="str">
            <v>D700020</v>
          </cell>
          <cell r="F21" t="str">
            <v>SCHOOL OF PLANNING O</v>
          </cell>
          <cell r="G21" t="str">
            <v>D700095</v>
          </cell>
          <cell r="H21" t="str">
            <v>DAAP</v>
          </cell>
          <cell r="I21" t="str">
            <v>A100001</v>
          </cell>
          <cell r="J21" t="str">
            <v>D700020</v>
          </cell>
          <cell r="K21" t="str">
            <v>D700095</v>
          </cell>
        </row>
        <row r="22">
          <cell r="E22" t="str">
            <v>D700023</v>
          </cell>
          <cell r="F22" t="str">
            <v>Nursing</v>
          </cell>
          <cell r="G22" t="str">
            <v>D700023</v>
          </cell>
          <cell r="H22" t="str">
            <v>Nursing</v>
          </cell>
          <cell r="I22" t="str">
            <v>A100001</v>
          </cell>
          <cell r="J22" t="str">
            <v>D700023</v>
          </cell>
          <cell r="K22" t="str">
            <v>D700023</v>
          </cell>
        </row>
        <row r="23">
          <cell r="E23" t="str">
            <v>D700024</v>
          </cell>
          <cell r="F23" t="str">
            <v>Pharmacy</v>
          </cell>
          <cell r="G23" t="str">
            <v>D700024</v>
          </cell>
          <cell r="H23" t="str">
            <v>Pharmacy</v>
          </cell>
          <cell r="I23" t="str">
            <v>A100001</v>
          </cell>
          <cell r="J23" t="str">
            <v>D700024</v>
          </cell>
          <cell r="K23" t="str">
            <v>D700024</v>
          </cell>
        </row>
        <row r="24">
          <cell r="E24" t="str">
            <v>D700025</v>
          </cell>
          <cell r="F24" t="str">
            <v>SENIOR VP MED CTR OV</v>
          </cell>
          <cell r="G24" t="str">
            <v>D700025</v>
          </cell>
          <cell r="H24" t="str">
            <v>Senior VP Med Ctr</v>
          </cell>
          <cell r="I24" t="str">
            <v>A100001</v>
          </cell>
          <cell r="J24" t="str">
            <v>D700025</v>
          </cell>
          <cell r="K24" t="str">
            <v>D700025</v>
          </cell>
        </row>
        <row r="25">
          <cell r="E25" t="str">
            <v>D700026</v>
          </cell>
          <cell r="F25" t="str">
            <v>Univ CollegeRATION</v>
          </cell>
          <cell r="G25" t="str">
            <v>D700026</v>
          </cell>
          <cell r="H25" t="str">
            <v>Univ College</v>
          </cell>
          <cell r="I25" t="str">
            <v>A100001</v>
          </cell>
          <cell r="J25" t="str">
            <v>D700026</v>
          </cell>
          <cell r="K25" t="str">
            <v>D700026</v>
          </cell>
        </row>
        <row r="26">
          <cell r="E26" t="str">
            <v>D700027</v>
          </cell>
          <cell r="F26" t="str">
            <v>VLSI METHOLOGY OVHD</v>
          </cell>
          <cell r="G26" t="str">
            <v>D700104</v>
          </cell>
          <cell r="H26" t="str">
            <v xml:space="preserve">Social Work </v>
          </cell>
          <cell r="I26" t="str">
            <v>A100001</v>
          </cell>
          <cell r="J26" t="str">
            <v>D700027</v>
          </cell>
          <cell r="K26" t="str">
            <v>D700104</v>
          </cell>
        </row>
        <row r="27">
          <cell r="E27" t="str">
            <v>D700028</v>
          </cell>
          <cell r="F27" t="str">
            <v xml:space="preserve">RWC NURSING </v>
          </cell>
          <cell r="G27" t="str">
            <v>D700035</v>
          </cell>
          <cell r="H27" t="str">
            <v>R Walters- Administ</v>
          </cell>
          <cell r="I27" t="str">
            <v>A100005</v>
          </cell>
          <cell r="J27" t="str">
            <v>D700028</v>
          </cell>
          <cell r="K27" t="str">
            <v>D700035</v>
          </cell>
        </row>
        <row r="28">
          <cell r="E28" t="str">
            <v>D700033</v>
          </cell>
          <cell r="F28" t="str">
            <v>CLERMONT COLLEGE OVHD</v>
          </cell>
          <cell r="G28" t="str">
            <v>D700033</v>
          </cell>
          <cell r="H28" t="str">
            <v>Clermont College</v>
          </cell>
          <cell r="I28" t="str">
            <v>A100010</v>
          </cell>
          <cell r="J28" t="str">
            <v>D700033</v>
          </cell>
          <cell r="K28" t="str">
            <v>D700033</v>
          </cell>
        </row>
        <row r="29">
          <cell r="E29" t="str">
            <v>D700034</v>
          </cell>
          <cell r="F29" t="str">
            <v>INFECTIOUS DISEASES-RIA</v>
          </cell>
          <cell r="G29" t="str">
            <v>D700231</v>
          </cell>
          <cell r="H29" t="str">
            <v>Med Administration</v>
          </cell>
          <cell r="I29" t="str">
            <v>A100001</v>
          </cell>
          <cell r="J29" t="str">
            <v>D700034</v>
          </cell>
          <cell r="K29" t="str">
            <v>D700231</v>
          </cell>
        </row>
        <row r="30">
          <cell r="E30" t="str">
            <v>D700035</v>
          </cell>
          <cell r="F30" t="str">
            <v>R WALTERS- ADMINIST</v>
          </cell>
          <cell r="G30" t="str">
            <v>D700035</v>
          </cell>
          <cell r="H30" t="str">
            <v>Raymond Walters</v>
          </cell>
          <cell r="I30" t="str">
            <v>A100005</v>
          </cell>
          <cell r="J30" t="str">
            <v>D700035</v>
          </cell>
          <cell r="K30" t="str">
            <v>D700035</v>
          </cell>
        </row>
        <row r="31">
          <cell r="E31" t="str">
            <v>D700037</v>
          </cell>
          <cell r="F31" t="str">
            <v>OMI/CAS ADMIN OVHD</v>
          </cell>
          <cell r="G31" t="str">
            <v>D700037</v>
          </cell>
          <cell r="H31" t="str">
            <v>OMI/CAS</v>
          </cell>
          <cell r="I31" t="str">
            <v>A100001</v>
          </cell>
          <cell r="J31" t="str">
            <v>D700037</v>
          </cell>
          <cell r="K31" t="str">
            <v>D700037</v>
          </cell>
        </row>
        <row r="32">
          <cell r="E32" t="str">
            <v>D700039</v>
          </cell>
          <cell r="F32" t="str">
            <v>PROFESSIONAL PRACTIC</v>
          </cell>
          <cell r="G32" t="str">
            <v>D700039</v>
          </cell>
          <cell r="H32" t="str">
            <v>Professional Practice</v>
          </cell>
          <cell r="I32" t="str">
            <v>A100001</v>
          </cell>
          <cell r="J32" t="str">
            <v>D700039</v>
          </cell>
          <cell r="K32" t="str">
            <v>D700039</v>
          </cell>
        </row>
        <row r="33">
          <cell r="E33" t="str">
            <v>D700042</v>
          </cell>
          <cell r="F33" t="str">
            <v>INST APPLIED INTERDISC</v>
          </cell>
          <cell r="G33" t="str">
            <v>D700042</v>
          </cell>
          <cell r="H33" t="str">
            <v>Inst Applied Inter</v>
          </cell>
          <cell r="I33" t="str">
            <v>A100001</v>
          </cell>
          <cell r="J33" t="str">
            <v>D700042</v>
          </cell>
          <cell r="K33" t="str">
            <v>D700042</v>
          </cell>
        </row>
        <row r="34">
          <cell r="E34" t="str">
            <v>D700049</v>
          </cell>
          <cell r="F34" t="str">
            <v>Judaic Studies Overhead</v>
          </cell>
          <cell r="G34" t="str">
            <v>D700238</v>
          </cell>
          <cell r="H34" t="str">
            <v>Arts &amp; Science</v>
          </cell>
          <cell r="I34" t="str">
            <v>A100001</v>
          </cell>
          <cell r="J34" t="str">
            <v>D700049</v>
          </cell>
          <cell r="K34" t="str">
            <v>D700238</v>
          </cell>
        </row>
        <row r="35">
          <cell r="E35" t="str">
            <v>D700046</v>
          </cell>
          <cell r="F35" t="str">
            <v>PI-ALLENMANG (MINE)</v>
          </cell>
          <cell r="G35" t="str">
            <v>D700169</v>
          </cell>
          <cell r="H35" t="str">
            <v>CEAS</v>
          </cell>
          <cell r="I35" t="str">
            <v>A100001</v>
          </cell>
          <cell r="J35" t="str">
            <v>D700046</v>
          </cell>
          <cell r="K35" t="str">
            <v>D700169</v>
          </cell>
        </row>
        <row r="36">
          <cell r="E36" t="str">
            <v>D700064</v>
          </cell>
          <cell r="F36" t="str">
            <v>CERAMICS STRUCTURE</v>
          </cell>
          <cell r="G36" t="str">
            <v>D700243</v>
          </cell>
          <cell r="H36" t="str">
            <v>Education</v>
          </cell>
          <cell r="I36" t="str">
            <v>A100001</v>
          </cell>
          <cell r="J36" t="str">
            <v>D700064</v>
          </cell>
          <cell r="K36" t="str">
            <v>D700243</v>
          </cell>
        </row>
        <row r="37">
          <cell r="E37" t="str">
            <v>D700071</v>
          </cell>
          <cell r="F37" t="str">
            <v>CEE MICROBIOLOGY OVHD</v>
          </cell>
          <cell r="G37" t="str">
            <v>D700071</v>
          </cell>
          <cell r="H37" t="str">
            <v>CEE Microbiology</v>
          </cell>
          <cell r="I37" t="str">
            <v>A100001</v>
          </cell>
          <cell r="J37" t="str">
            <v>D700071</v>
          </cell>
          <cell r="K37" t="str">
            <v>D700071</v>
          </cell>
        </row>
        <row r="38">
          <cell r="E38" t="str">
            <v>D700079</v>
          </cell>
          <cell r="F38" t="str">
            <v xml:space="preserve">PATHOLOGY </v>
          </cell>
          <cell r="G38" t="str">
            <v>D700231</v>
          </cell>
          <cell r="H38" t="str">
            <v>Med Administration</v>
          </cell>
          <cell r="I38" t="str">
            <v>A100001</v>
          </cell>
          <cell r="J38" t="str">
            <v>D700079</v>
          </cell>
          <cell r="K38" t="str">
            <v>D700231</v>
          </cell>
        </row>
        <row r="39">
          <cell r="E39" t="str">
            <v>D700080</v>
          </cell>
          <cell r="F39" t="str">
            <v>PHYSICAL MED &amp; REHAB</v>
          </cell>
          <cell r="G39" t="str">
            <v>D700231</v>
          </cell>
          <cell r="H39" t="str">
            <v>Med Administration</v>
          </cell>
          <cell r="I39" t="str">
            <v>A100001</v>
          </cell>
          <cell r="J39" t="str">
            <v>D700080</v>
          </cell>
          <cell r="K39" t="str">
            <v>D700231</v>
          </cell>
        </row>
        <row r="40">
          <cell r="E40" t="str">
            <v>D700081</v>
          </cell>
          <cell r="F40" t="str">
            <v>OPTHALMOLOGY OVERHEA</v>
          </cell>
          <cell r="G40" t="str">
            <v>D700231</v>
          </cell>
          <cell r="H40" t="str">
            <v>Med Administration</v>
          </cell>
          <cell r="I40" t="str">
            <v>A100001</v>
          </cell>
          <cell r="J40" t="str">
            <v>D700081</v>
          </cell>
          <cell r="K40" t="str">
            <v>D700231</v>
          </cell>
        </row>
        <row r="41">
          <cell r="E41" t="str">
            <v>D700082</v>
          </cell>
          <cell r="F41" t="str">
            <v xml:space="preserve">RADIOLOGY </v>
          </cell>
          <cell r="G41" t="str">
            <v>D700231</v>
          </cell>
          <cell r="H41" t="str">
            <v>Med Administration</v>
          </cell>
          <cell r="I41" t="str">
            <v>A100001</v>
          </cell>
          <cell r="J41" t="str">
            <v>D700082</v>
          </cell>
          <cell r="K41" t="str">
            <v>D700231</v>
          </cell>
        </row>
        <row r="42">
          <cell r="E42" t="str">
            <v>D700083</v>
          </cell>
          <cell r="F42" t="str">
            <v>MED SCIENCE LIBRARY</v>
          </cell>
          <cell r="G42" t="str">
            <v>D700231</v>
          </cell>
          <cell r="H42" t="str">
            <v>Med Administration</v>
          </cell>
          <cell r="I42" t="str">
            <v>A100001</v>
          </cell>
          <cell r="J42" t="str">
            <v>D700083</v>
          </cell>
          <cell r="K42" t="str">
            <v>D700231</v>
          </cell>
        </row>
        <row r="43">
          <cell r="E43" t="str">
            <v>D700085</v>
          </cell>
          <cell r="F43" t="str">
            <v xml:space="preserve">CLASSICS </v>
          </cell>
          <cell r="G43" t="str">
            <v>D700238</v>
          </cell>
          <cell r="H43" t="str">
            <v>Arts &amp; Science</v>
          </cell>
          <cell r="I43" t="str">
            <v>A100001</v>
          </cell>
          <cell r="J43" t="str">
            <v>D700085</v>
          </cell>
          <cell r="K43" t="str">
            <v>D700238</v>
          </cell>
        </row>
        <row r="44">
          <cell r="E44" t="str">
            <v>D700086</v>
          </cell>
          <cell r="F44" t="str">
            <v>BIOLOGICAL SCIENCES</v>
          </cell>
          <cell r="G44" t="str">
            <v>D700238</v>
          </cell>
          <cell r="H44" t="str">
            <v>Arts &amp; Science</v>
          </cell>
          <cell r="I44" t="str">
            <v>A100001</v>
          </cell>
          <cell r="J44" t="str">
            <v>D700086</v>
          </cell>
          <cell r="K44" t="str">
            <v>D700238</v>
          </cell>
        </row>
        <row r="45">
          <cell r="E45" t="str">
            <v>D700087</v>
          </cell>
          <cell r="F45" t="str">
            <v xml:space="preserve">GEOLOGY </v>
          </cell>
          <cell r="G45" t="str">
            <v>D700238</v>
          </cell>
          <cell r="H45" t="str">
            <v>Arts &amp; Science</v>
          </cell>
          <cell r="I45" t="str">
            <v>A100001</v>
          </cell>
          <cell r="J45" t="str">
            <v>D700087</v>
          </cell>
          <cell r="K45" t="str">
            <v>D700238</v>
          </cell>
        </row>
        <row r="46">
          <cell r="E46" t="str">
            <v>D700088</v>
          </cell>
          <cell r="F46" t="str">
            <v xml:space="preserve">HISTORY </v>
          </cell>
          <cell r="G46" t="str">
            <v>D700238</v>
          </cell>
          <cell r="H46" t="str">
            <v>Arts &amp; Science</v>
          </cell>
          <cell r="I46" t="str">
            <v>A100001</v>
          </cell>
          <cell r="J46" t="str">
            <v>D700088</v>
          </cell>
          <cell r="K46" t="str">
            <v>D700238</v>
          </cell>
        </row>
        <row r="47">
          <cell r="E47" t="str">
            <v>D700089</v>
          </cell>
          <cell r="F47" t="str">
            <v>Business</v>
          </cell>
          <cell r="G47" t="str">
            <v>D700089</v>
          </cell>
          <cell r="H47" t="str">
            <v>Business</v>
          </cell>
          <cell r="I47" t="str">
            <v>A100001</v>
          </cell>
          <cell r="J47" t="str">
            <v>D700089</v>
          </cell>
          <cell r="K47" t="str">
            <v>D700089</v>
          </cell>
        </row>
        <row r="48">
          <cell r="E48" t="str">
            <v>D700090</v>
          </cell>
          <cell r="F48" t="str">
            <v xml:space="preserve">MARKETING </v>
          </cell>
          <cell r="G48" t="str">
            <v>D700089</v>
          </cell>
          <cell r="H48" t="str">
            <v>Business</v>
          </cell>
          <cell r="I48" t="str">
            <v>A100001</v>
          </cell>
          <cell r="J48" t="str">
            <v>D700090</v>
          </cell>
          <cell r="K48" t="str">
            <v>D700089</v>
          </cell>
        </row>
        <row r="49">
          <cell r="E49" t="str">
            <v>D700091</v>
          </cell>
          <cell r="F49" t="str">
            <v>SCHOOL PSYCH &amp; COUNS</v>
          </cell>
          <cell r="G49" t="str">
            <v>D700243</v>
          </cell>
          <cell r="H49" t="str">
            <v>Education</v>
          </cell>
          <cell r="I49" t="str">
            <v>A100001</v>
          </cell>
          <cell r="J49" t="str">
            <v>D700091</v>
          </cell>
          <cell r="K49" t="str">
            <v>D700243</v>
          </cell>
        </row>
        <row r="50">
          <cell r="E50" t="str">
            <v>D700092</v>
          </cell>
          <cell r="F50" t="str">
            <v>ECE-OH EMINENT SCHOLAR</v>
          </cell>
          <cell r="G50" t="str">
            <v>D700169</v>
          </cell>
          <cell r="H50" t="str">
            <v>CEAS</v>
          </cell>
          <cell r="I50" t="str">
            <v>A100001</v>
          </cell>
          <cell r="J50" t="str">
            <v>D700092</v>
          </cell>
          <cell r="K50" t="str">
            <v>D700169</v>
          </cell>
        </row>
        <row r="51">
          <cell r="E51" t="str">
            <v>D700093</v>
          </cell>
          <cell r="F51" t="str">
            <v>CHEMICAL ENGINEERING</v>
          </cell>
          <cell r="G51" t="str">
            <v>D700169</v>
          </cell>
          <cell r="H51" t="str">
            <v>CEAS</v>
          </cell>
          <cell r="I51" t="str">
            <v>A100001</v>
          </cell>
          <cell r="J51" t="str">
            <v>D700093</v>
          </cell>
          <cell r="K51" t="str">
            <v>D700169</v>
          </cell>
        </row>
        <row r="52">
          <cell r="E52" t="str">
            <v>D700095</v>
          </cell>
          <cell r="F52" t="str">
            <v>DAAP</v>
          </cell>
          <cell r="G52" t="str">
            <v>D700095</v>
          </cell>
          <cell r="H52" t="str">
            <v>DAAP</v>
          </cell>
          <cell r="I52" t="str">
            <v>A100001</v>
          </cell>
          <cell r="J52" t="str">
            <v>D700095</v>
          </cell>
          <cell r="K52" t="str">
            <v>D700095</v>
          </cell>
        </row>
        <row r="53">
          <cell r="E53" t="str">
            <v>D700096</v>
          </cell>
          <cell r="F53" t="str">
            <v>GRAPHIC DESIGN OVERH</v>
          </cell>
          <cell r="G53" t="str">
            <v>D700095</v>
          </cell>
          <cell r="H53" t="str">
            <v>DAAP</v>
          </cell>
          <cell r="I53" t="str">
            <v>A100001</v>
          </cell>
          <cell r="J53" t="str">
            <v>D700096</v>
          </cell>
          <cell r="K53" t="str">
            <v>D700095</v>
          </cell>
        </row>
        <row r="54">
          <cell r="E54" t="str">
            <v>D700101</v>
          </cell>
          <cell r="F54" t="str">
            <v>GRADUATE SCHOOL OVHD</v>
          </cell>
          <cell r="G54" t="str">
            <v>D700101</v>
          </cell>
          <cell r="H54" t="str">
            <v>Graduate School</v>
          </cell>
          <cell r="I54" t="str">
            <v>A100001</v>
          </cell>
          <cell r="J54" t="str">
            <v>D700101</v>
          </cell>
          <cell r="K54" t="str">
            <v>D700101</v>
          </cell>
        </row>
        <row r="55">
          <cell r="E55" t="str">
            <v>D700103</v>
          </cell>
          <cell r="F55" t="str">
            <v xml:space="preserve">SOCIAL WORK </v>
          </cell>
          <cell r="G55" t="str">
            <v>D700104</v>
          </cell>
          <cell r="H55" t="str">
            <v xml:space="preserve">Social Work </v>
          </cell>
          <cell r="I55" t="str">
            <v>A100001</v>
          </cell>
          <cell r="J55" t="str">
            <v>D700103</v>
          </cell>
          <cell r="K55" t="str">
            <v>D700104</v>
          </cell>
        </row>
        <row r="56">
          <cell r="E56" t="str">
            <v>D700104</v>
          </cell>
          <cell r="F56" t="str">
            <v xml:space="preserve">SOCIAL WORK </v>
          </cell>
          <cell r="G56" t="str">
            <v>D700104</v>
          </cell>
          <cell r="H56" t="str">
            <v xml:space="preserve">Social Work </v>
          </cell>
          <cell r="I56" t="str">
            <v>A100001</v>
          </cell>
          <cell r="J56" t="str">
            <v>D700104</v>
          </cell>
          <cell r="K56" t="str">
            <v>D700104</v>
          </cell>
        </row>
        <row r="57">
          <cell r="E57" t="str">
            <v>D700105</v>
          </cell>
          <cell r="F57" t="str">
            <v xml:space="preserve">NUTRITION </v>
          </cell>
          <cell r="G57" t="str">
            <v>D700147</v>
          </cell>
          <cell r="H57" t="str">
            <v>Allied Health Science</v>
          </cell>
          <cell r="I57" t="str">
            <v>A100001</v>
          </cell>
          <cell r="J57" t="str">
            <v>D700105</v>
          </cell>
          <cell r="K57" t="str">
            <v>D700147</v>
          </cell>
        </row>
        <row r="58">
          <cell r="E58" t="str">
            <v>D700106</v>
          </cell>
          <cell r="F58" t="str">
            <v xml:space="preserve">DADS </v>
          </cell>
          <cell r="G58" t="str">
            <v>D700147</v>
          </cell>
          <cell r="H58" t="str">
            <v>Allied Health Science</v>
          </cell>
          <cell r="I58" t="str">
            <v>A100001</v>
          </cell>
          <cell r="J58" t="str">
            <v>D700106</v>
          </cell>
          <cell r="K58" t="str">
            <v>D700147</v>
          </cell>
        </row>
        <row r="59">
          <cell r="E59" t="str">
            <v>D700113</v>
          </cell>
          <cell r="F59" t="str">
            <v>OMI/CAS-CONTR SCIENCE</v>
          </cell>
          <cell r="G59" t="str">
            <v>D700169</v>
          </cell>
          <cell r="H59" t="str">
            <v>CEAS</v>
          </cell>
          <cell r="I59" t="str">
            <v>A100001</v>
          </cell>
          <cell r="J59" t="str">
            <v>D700113</v>
          </cell>
          <cell r="K59" t="str">
            <v>D700169</v>
          </cell>
        </row>
        <row r="60">
          <cell r="E60" t="str">
            <v>D700114</v>
          </cell>
          <cell r="F60" t="str">
            <v>MINE RESEARCH INCENT</v>
          </cell>
          <cell r="G60" t="str">
            <v>D700169</v>
          </cell>
          <cell r="H60" t="str">
            <v>CEAS</v>
          </cell>
          <cell r="I60" t="str">
            <v>A100001</v>
          </cell>
          <cell r="J60" t="str">
            <v>D700114</v>
          </cell>
          <cell r="K60" t="str">
            <v>D700169</v>
          </cell>
        </row>
        <row r="61">
          <cell r="E61" t="str">
            <v>D700122</v>
          </cell>
          <cell r="F61" t="str">
            <v>VICE PRES FOR STDNT</v>
          </cell>
          <cell r="G61" t="str">
            <v>D700122</v>
          </cell>
          <cell r="H61" t="str">
            <v>VP for Student Affairs</v>
          </cell>
          <cell r="I61" t="str">
            <v>A100001</v>
          </cell>
          <cell r="J61" t="str">
            <v>D700122</v>
          </cell>
          <cell r="K61" t="str">
            <v>D700122</v>
          </cell>
        </row>
        <row r="62">
          <cell r="E62" t="str">
            <v>D700124</v>
          </cell>
          <cell r="F62" t="str">
            <v>UPWARD BOUND OVERHD</v>
          </cell>
          <cell r="G62" t="str">
            <v>D700026</v>
          </cell>
          <cell r="H62" t="str">
            <v>Univ College</v>
          </cell>
          <cell r="I62" t="str">
            <v>A100001</v>
          </cell>
          <cell r="J62" t="str">
            <v>D700124</v>
          </cell>
          <cell r="K62" t="str">
            <v>D700026</v>
          </cell>
        </row>
        <row r="63">
          <cell r="E63" t="str">
            <v>D700125</v>
          </cell>
          <cell r="F63" t="str">
            <v>ROMANCE LANGUAGES OV</v>
          </cell>
          <cell r="G63" t="str">
            <v>D700238</v>
          </cell>
          <cell r="H63" t="str">
            <v>Arts &amp; Science</v>
          </cell>
          <cell r="I63" t="str">
            <v>A100001</v>
          </cell>
          <cell r="J63" t="str">
            <v>D700125</v>
          </cell>
          <cell r="K63" t="str">
            <v>D700238</v>
          </cell>
        </row>
        <row r="64">
          <cell r="E64" t="str">
            <v>D700132</v>
          </cell>
          <cell r="F64" t="str">
            <v>COMMUNICATION</v>
          </cell>
          <cell r="G64" t="str">
            <v>D700238</v>
          </cell>
          <cell r="H64" t="str">
            <v>Arts &amp; Science</v>
          </cell>
          <cell r="I64" t="str">
            <v>A100001</v>
          </cell>
          <cell r="J64" t="str">
            <v>D700132</v>
          </cell>
          <cell r="K64" t="str">
            <v>D700238</v>
          </cell>
        </row>
        <row r="65">
          <cell r="E65" t="str">
            <v>D700147</v>
          </cell>
          <cell r="F65" t="str">
            <v>ALLIED HEALTH SCIENC</v>
          </cell>
          <cell r="G65" t="str">
            <v>D700147</v>
          </cell>
          <cell r="H65" t="str">
            <v>Allied Health Scienc</v>
          </cell>
          <cell r="I65" t="str">
            <v>A100001</v>
          </cell>
          <cell r="J65" t="str">
            <v>D700147</v>
          </cell>
          <cell r="K65" t="str">
            <v>D700147</v>
          </cell>
        </row>
        <row r="66">
          <cell r="E66" t="str">
            <v>D700155</v>
          </cell>
          <cell r="F66" t="str">
            <v>CANCER &amp; CELL BIOLOGY</v>
          </cell>
          <cell r="G66" t="str">
            <v>D700231</v>
          </cell>
          <cell r="H66" t="str">
            <v>Med Administration</v>
          </cell>
          <cell r="I66" t="str">
            <v>A100001</v>
          </cell>
          <cell r="J66" t="str">
            <v>D700155</v>
          </cell>
          <cell r="K66" t="str">
            <v>D700231</v>
          </cell>
        </row>
        <row r="67">
          <cell r="E67" t="str">
            <v>D700156</v>
          </cell>
          <cell r="F67" t="str">
            <v>INTERNAL MEDICINE OV</v>
          </cell>
          <cell r="G67" t="str">
            <v>D700231</v>
          </cell>
          <cell r="H67" t="str">
            <v>Med Administration</v>
          </cell>
          <cell r="I67" t="str">
            <v>A100001</v>
          </cell>
          <cell r="J67" t="str">
            <v>D700156</v>
          </cell>
          <cell r="K67" t="str">
            <v>D700231</v>
          </cell>
        </row>
        <row r="68">
          <cell r="E68" t="str">
            <v>D700157</v>
          </cell>
          <cell r="F68" t="str">
            <v>OBSTETRICS/GYNECOLOG</v>
          </cell>
          <cell r="G68" t="str">
            <v>D700231</v>
          </cell>
          <cell r="H68" t="str">
            <v>Med Administration</v>
          </cell>
          <cell r="I68" t="str">
            <v>A100001</v>
          </cell>
          <cell r="J68" t="str">
            <v>D700157</v>
          </cell>
          <cell r="K68" t="str">
            <v>D700231</v>
          </cell>
        </row>
        <row r="69">
          <cell r="E69" t="str">
            <v>D700158</v>
          </cell>
          <cell r="F69" t="str">
            <v xml:space="preserve">PEDIATRICS </v>
          </cell>
          <cell r="G69" t="str">
            <v>D700231</v>
          </cell>
          <cell r="H69" t="str">
            <v>Med Administration</v>
          </cell>
          <cell r="I69" t="str">
            <v>A100001</v>
          </cell>
          <cell r="J69" t="str">
            <v>D700158</v>
          </cell>
          <cell r="K69" t="str">
            <v>D700231</v>
          </cell>
        </row>
        <row r="70">
          <cell r="E70" t="str">
            <v>D700159</v>
          </cell>
          <cell r="F70" t="str">
            <v>ANESTHESIOLOGY OVERH</v>
          </cell>
          <cell r="G70" t="str">
            <v>D700231</v>
          </cell>
          <cell r="H70" t="str">
            <v>Med Administration</v>
          </cell>
          <cell r="I70" t="str">
            <v>A100001</v>
          </cell>
          <cell r="J70" t="str">
            <v>D700159</v>
          </cell>
          <cell r="K70" t="str">
            <v>D700231</v>
          </cell>
        </row>
        <row r="71">
          <cell r="E71" t="str">
            <v>D700160</v>
          </cell>
          <cell r="F71" t="str">
            <v>INTERDISCIPLINARY OV</v>
          </cell>
          <cell r="G71" t="str">
            <v>D700231</v>
          </cell>
          <cell r="H71" t="str">
            <v>Med Administration</v>
          </cell>
          <cell r="I71" t="str">
            <v>A100001</v>
          </cell>
          <cell r="J71" t="str">
            <v>D700160</v>
          </cell>
          <cell r="K71" t="str">
            <v>D700231</v>
          </cell>
        </row>
        <row r="72">
          <cell r="E72" t="str">
            <v>D700161</v>
          </cell>
          <cell r="F72" t="str">
            <v>EMERGENCY MEDICINE O</v>
          </cell>
          <cell r="G72" t="str">
            <v>D700231</v>
          </cell>
          <cell r="H72" t="str">
            <v>Med Administration</v>
          </cell>
          <cell r="I72" t="str">
            <v>A100001</v>
          </cell>
          <cell r="J72" t="str">
            <v>D700161</v>
          </cell>
          <cell r="K72" t="str">
            <v>D700231</v>
          </cell>
        </row>
        <row r="73">
          <cell r="E73" t="str">
            <v>D700162</v>
          </cell>
          <cell r="F73" t="str">
            <v xml:space="preserve">SOCIOLOGY </v>
          </cell>
          <cell r="G73" t="str">
            <v>D700238</v>
          </cell>
          <cell r="H73" t="str">
            <v>Arts &amp; Science</v>
          </cell>
          <cell r="I73" t="str">
            <v>A100001</v>
          </cell>
          <cell r="J73" t="str">
            <v>D700162</v>
          </cell>
          <cell r="K73" t="str">
            <v>D700238</v>
          </cell>
        </row>
        <row r="74">
          <cell r="E74" t="str">
            <v>D700163</v>
          </cell>
          <cell r="F74" t="str">
            <v xml:space="preserve">MATHEMATICS </v>
          </cell>
          <cell r="G74" t="str">
            <v>D700238</v>
          </cell>
          <cell r="H74" t="str">
            <v>Arts &amp; Science</v>
          </cell>
          <cell r="I74" t="str">
            <v>A100001</v>
          </cell>
          <cell r="J74" t="str">
            <v>D700163</v>
          </cell>
          <cell r="K74" t="str">
            <v>D700238</v>
          </cell>
        </row>
        <row r="75">
          <cell r="E75" t="str">
            <v>D700164</v>
          </cell>
          <cell r="F75" t="str">
            <v xml:space="preserve">PSYCHOLOGY </v>
          </cell>
          <cell r="G75" t="str">
            <v>D700238</v>
          </cell>
          <cell r="H75" t="str">
            <v>Arts &amp; Science</v>
          </cell>
          <cell r="I75" t="str">
            <v>A100001</v>
          </cell>
          <cell r="J75" t="str">
            <v>D700164</v>
          </cell>
          <cell r="K75" t="str">
            <v>D700238</v>
          </cell>
        </row>
        <row r="76">
          <cell r="E76" t="str">
            <v>D700165</v>
          </cell>
          <cell r="F76" t="str">
            <v>POLITICAL SCIENCE OV</v>
          </cell>
          <cell r="G76" t="str">
            <v>D700238</v>
          </cell>
          <cell r="H76" t="str">
            <v>Arts &amp; Science</v>
          </cell>
          <cell r="I76" t="str">
            <v>A100001</v>
          </cell>
          <cell r="J76" t="str">
            <v>D700165</v>
          </cell>
          <cell r="K76" t="str">
            <v>D700238</v>
          </cell>
        </row>
        <row r="77">
          <cell r="E77" t="str">
            <v>D700167</v>
          </cell>
          <cell r="F77" t="str">
            <v>CURRICULUM &amp; INSTRUC</v>
          </cell>
          <cell r="G77" t="str">
            <v>D700243</v>
          </cell>
          <cell r="H77" t="str">
            <v>Education</v>
          </cell>
          <cell r="I77" t="str">
            <v>A100001</v>
          </cell>
          <cell r="J77" t="str">
            <v>D700167</v>
          </cell>
          <cell r="K77" t="str">
            <v>D700243</v>
          </cell>
        </row>
        <row r="78">
          <cell r="E78" t="str">
            <v>D700168</v>
          </cell>
          <cell r="F78" t="str">
            <v>HEALTH &amp; NUTRITION S</v>
          </cell>
          <cell r="G78" t="str">
            <v>D700243</v>
          </cell>
          <cell r="H78" t="str">
            <v>Education</v>
          </cell>
          <cell r="I78" t="str">
            <v>A100001</v>
          </cell>
          <cell r="J78" t="str">
            <v>D700168</v>
          </cell>
          <cell r="K78" t="str">
            <v>D700243</v>
          </cell>
        </row>
        <row r="79">
          <cell r="E79" t="str">
            <v>D700169</v>
          </cell>
          <cell r="F79" t="str">
            <v>CEAS</v>
          </cell>
          <cell r="G79" t="str">
            <v>D700169</v>
          </cell>
          <cell r="H79" t="str">
            <v>CEAS</v>
          </cell>
          <cell r="I79" t="str">
            <v>A100001</v>
          </cell>
          <cell r="J79" t="str">
            <v>D700169</v>
          </cell>
          <cell r="K79" t="str">
            <v>D700169</v>
          </cell>
        </row>
        <row r="80">
          <cell r="E80" t="str">
            <v>D700170</v>
          </cell>
          <cell r="F80" t="str">
            <v>ELECTRICAL ENGINEERING</v>
          </cell>
          <cell r="G80" t="str">
            <v>D700169</v>
          </cell>
          <cell r="H80" t="str">
            <v>CEAS</v>
          </cell>
          <cell r="I80" t="str">
            <v>A100001</v>
          </cell>
          <cell r="J80" t="str">
            <v>D700170</v>
          </cell>
          <cell r="K80" t="str">
            <v>D700169</v>
          </cell>
        </row>
        <row r="81">
          <cell r="E81" t="str">
            <v>D700172</v>
          </cell>
          <cell r="F81" t="str">
            <v xml:space="preserve">SAID </v>
          </cell>
          <cell r="G81" t="str">
            <v>D700095</v>
          </cell>
          <cell r="H81" t="str">
            <v>DAAP</v>
          </cell>
          <cell r="I81" t="str">
            <v>A100001</v>
          </cell>
          <cell r="J81" t="str">
            <v>D700172</v>
          </cell>
          <cell r="K81" t="str">
            <v>D700095</v>
          </cell>
        </row>
        <row r="82">
          <cell r="E82" t="str">
            <v>D700174</v>
          </cell>
          <cell r="F82" t="str">
            <v>CCM ADMINISTRATION OH</v>
          </cell>
          <cell r="G82" t="str">
            <v>D700174</v>
          </cell>
          <cell r="H82" t="str">
            <v xml:space="preserve">CCM </v>
          </cell>
          <cell r="I82" t="str">
            <v>A100001</v>
          </cell>
          <cell r="J82" t="str">
            <v>D700174</v>
          </cell>
          <cell r="K82" t="str">
            <v>D700174</v>
          </cell>
        </row>
        <row r="83">
          <cell r="E83" t="str">
            <v>D700181</v>
          </cell>
          <cell r="F83" t="str">
            <v xml:space="preserve">REHAB </v>
          </cell>
          <cell r="G83" t="str">
            <v>D700147</v>
          </cell>
          <cell r="H83" t="str">
            <v>Allied Health Science</v>
          </cell>
          <cell r="I83" t="str">
            <v>A100001</v>
          </cell>
          <cell r="J83" t="str">
            <v>D700181</v>
          </cell>
          <cell r="K83" t="str">
            <v>D700147</v>
          </cell>
        </row>
        <row r="84">
          <cell r="E84" t="str">
            <v>D700182</v>
          </cell>
          <cell r="F84" t="str">
            <v>ELECTRONIC DEVICES OVHD</v>
          </cell>
          <cell r="G84" t="str">
            <v>D700290</v>
          </cell>
          <cell r="H84" t="str">
            <v xml:space="preserve">Law College </v>
          </cell>
          <cell r="I84" t="str">
            <v>A100001</v>
          </cell>
          <cell r="J84" t="str">
            <v>D700182</v>
          </cell>
          <cell r="K84" t="str">
            <v>D700290</v>
          </cell>
        </row>
        <row r="85">
          <cell r="E85" t="str">
            <v>D700187</v>
          </cell>
          <cell r="F85" t="str">
            <v>CARDIOLOGY-RIA</v>
          </cell>
          <cell r="G85" t="str">
            <v>D700231</v>
          </cell>
          <cell r="H85" t="str">
            <v>Med Administration</v>
          </cell>
          <cell r="I85" t="str">
            <v>A100001</v>
          </cell>
          <cell r="J85" t="str">
            <v>D700187</v>
          </cell>
          <cell r="K85" t="str">
            <v>D700231</v>
          </cell>
        </row>
        <row r="86">
          <cell r="E86" t="str">
            <v>D700189</v>
          </cell>
          <cell r="F86" t="str">
            <v>COMMUNICATION SCNCS/</v>
          </cell>
          <cell r="G86" t="str">
            <v>D700147</v>
          </cell>
          <cell r="H86" t="str">
            <v>Allied Health Scienc</v>
          </cell>
          <cell r="I86" t="str">
            <v>A100001</v>
          </cell>
          <cell r="J86" t="str">
            <v>D700189</v>
          </cell>
          <cell r="K86" t="str">
            <v>D700147</v>
          </cell>
        </row>
        <row r="87">
          <cell r="E87" t="str">
            <v>D700193</v>
          </cell>
          <cell r="F87" t="str">
            <v>BEHAVIORAL SCIENCES</v>
          </cell>
          <cell r="G87" t="str">
            <v>D700193</v>
          </cell>
          <cell r="H87" t="str">
            <v>Behavioral Sciences</v>
          </cell>
          <cell r="I87" t="str">
            <v>A100001</v>
          </cell>
          <cell r="J87" t="str">
            <v>D700193</v>
          </cell>
          <cell r="K87" t="str">
            <v>D700193</v>
          </cell>
        </row>
        <row r="88">
          <cell r="E88" t="str">
            <v>D700198</v>
          </cell>
          <cell r="F88" t="str">
            <v>WOMENS STUDIES OVHD</v>
          </cell>
          <cell r="G88" t="str">
            <v>D700238</v>
          </cell>
          <cell r="H88" t="str">
            <v>Arts &amp; Science</v>
          </cell>
          <cell r="I88" t="str">
            <v>A100001</v>
          </cell>
          <cell r="J88" t="str">
            <v>D700198</v>
          </cell>
          <cell r="K88" t="str">
            <v>D700238</v>
          </cell>
        </row>
        <row r="89">
          <cell r="E89" t="str">
            <v>D700201</v>
          </cell>
          <cell r="F89" t="str">
            <v>AFRO-AMERICAN STUDIES</v>
          </cell>
          <cell r="G89" t="str">
            <v>D700238</v>
          </cell>
          <cell r="H89" t="str">
            <v>Arts &amp; Science</v>
          </cell>
          <cell r="I89" t="str">
            <v>A100001</v>
          </cell>
          <cell r="J89" t="str">
            <v>D700201</v>
          </cell>
          <cell r="K89" t="str">
            <v>D700238</v>
          </cell>
        </row>
        <row r="90">
          <cell r="E90" t="str">
            <v>D700209</v>
          </cell>
          <cell r="F90" t="str">
            <v xml:space="preserve">HOXWORTH </v>
          </cell>
          <cell r="G90" t="str">
            <v>D700209</v>
          </cell>
          <cell r="H90" t="str">
            <v>Hoxworth</v>
          </cell>
          <cell r="I90" t="str">
            <v>A100001</v>
          </cell>
          <cell r="J90" t="str">
            <v>D700209</v>
          </cell>
          <cell r="K90" t="str">
            <v>D700209</v>
          </cell>
        </row>
        <row r="91">
          <cell r="E91" t="str">
            <v>D700210</v>
          </cell>
          <cell r="F91" t="str">
            <v xml:space="preserve">RURAL HEALTH </v>
          </cell>
          <cell r="G91" t="str">
            <v>D700231</v>
          </cell>
          <cell r="H91" t="str">
            <v>Med Administration</v>
          </cell>
          <cell r="I91" t="str">
            <v>A100001</v>
          </cell>
          <cell r="J91" t="str">
            <v>D700210</v>
          </cell>
          <cell r="K91" t="str">
            <v>D700231</v>
          </cell>
        </row>
        <row r="92">
          <cell r="E92" t="str">
            <v>D700216</v>
          </cell>
          <cell r="F92" t="str">
            <v>ARLITT CENTER</v>
          </cell>
          <cell r="G92" t="str">
            <v>D700243</v>
          </cell>
          <cell r="H92" t="str">
            <v>Education</v>
          </cell>
          <cell r="I92" t="str">
            <v>A100001</v>
          </cell>
          <cell r="J92" t="str">
            <v>D700216</v>
          </cell>
          <cell r="K92" t="str">
            <v>D700243</v>
          </cell>
        </row>
        <row r="93">
          <cell r="E93" t="str">
            <v>D700220</v>
          </cell>
          <cell r="F93" t="str">
            <v>PI SCHWARTZ RES OVHD</v>
          </cell>
          <cell r="G93" t="str">
            <v>D700231</v>
          </cell>
          <cell r="H93" t="str">
            <v>Med Administration</v>
          </cell>
          <cell r="I93" t="str">
            <v>A100001</v>
          </cell>
          <cell r="J93" t="str">
            <v>D700220</v>
          </cell>
          <cell r="K93" t="str">
            <v>D700231</v>
          </cell>
        </row>
        <row r="94">
          <cell r="E94" t="str">
            <v>D700224</v>
          </cell>
          <cell r="F94" t="str">
            <v>UHPHSR OVHD</v>
          </cell>
          <cell r="G94" t="str">
            <v>D700025</v>
          </cell>
          <cell r="H94" t="str">
            <v xml:space="preserve">Senior VP Med Ctr </v>
          </cell>
          <cell r="I94" t="str">
            <v>A100001</v>
          </cell>
          <cell r="J94" t="str">
            <v>D700224</v>
          </cell>
          <cell r="K94" t="str">
            <v>D700025</v>
          </cell>
        </row>
        <row r="95">
          <cell r="E95" t="str">
            <v>D700225</v>
          </cell>
          <cell r="F95" t="str">
            <v xml:space="preserve">RWC CHRD </v>
          </cell>
          <cell r="G95" t="str">
            <v>D700035</v>
          </cell>
          <cell r="H95" t="str">
            <v>Raymond Walters</v>
          </cell>
          <cell r="I95" t="str">
            <v>A100005</v>
          </cell>
          <cell r="J95" t="str">
            <v>D700225</v>
          </cell>
          <cell r="K95" t="str">
            <v>D700035</v>
          </cell>
        </row>
        <row r="96">
          <cell r="E96" t="str">
            <v>D700227</v>
          </cell>
          <cell r="F96" t="str">
            <v>TECH PREP OVHD RWC</v>
          </cell>
          <cell r="G96" t="str">
            <v>D700035</v>
          </cell>
          <cell r="H96" t="str">
            <v>Raymond Walters</v>
          </cell>
          <cell r="I96" t="str">
            <v>A100005</v>
          </cell>
          <cell r="J96" t="str">
            <v>D700227</v>
          </cell>
          <cell r="K96" t="str">
            <v>D700035</v>
          </cell>
        </row>
        <row r="97">
          <cell r="E97" t="str">
            <v>D700231</v>
          </cell>
          <cell r="F97" t="str">
            <v>Med AdministrationH</v>
          </cell>
          <cell r="G97" t="str">
            <v>D700231</v>
          </cell>
          <cell r="H97" t="str">
            <v>Med Administration</v>
          </cell>
          <cell r="I97" t="str">
            <v>A100001</v>
          </cell>
          <cell r="J97" t="str">
            <v>D700231</v>
          </cell>
          <cell r="K97" t="str">
            <v>D700231</v>
          </cell>
        </row>
        <row r="98">
          <cell r="E98" t="str">
            <v>D700232</v>
          </cell>
          <cell r="F98" t="str">
            <v>MICROBIOLOGY OVHD</v>
          </cell>
          <cell r="G98" t="str">
            <v>D700231</v>
          </cell>
          <cell r="H98" t="str">
            <v>Med Administration</v>
          </cell>
          <cell r="I98" t="str">
            <v>A100001</v>
          </cell>
          <cell r="J98" t="str">
            <v>D700232</v>
          </cell>
          <cell r="K98" t="str">
            <v>D700231</v>
          </cell>
        </row>
        <row r="99">
          <cell r="E99" t="str">
            <v>D700233</v>
          </cell>
          <cell r="F99" t="str">
            <v xml:space="preserve">SURGERY </v>
          </cell>
          <cell r="G99" t="str">
            <v>D700231</v>
          </cell>
          <cell r="H99" t="str">
            <v>Med Administration</v>
          </cell>
          <cell r="I99" t="str">
            <v>A100001</v>
          </cell>
          <cell r="J99" t="str">
            <v>D700233</v>
          </cell>
          <cell r="K99" t="str">
            <v>D700231</v>
          </cell>
        </row>
        <row r="100">
          <cell r="E100" t="str">
            <v>D700234</v>
          </cell>
          <cell r="F100" t="str">
            <v>OTOLARYNGOLOGY OVHD</v>
          </cell>
          <cell r="G100" t="str">
            <v>D700231</v>
          </cell>
          <cell r="H100" t="str">
            <v>Med Administration</v>
          </cell>
          <cell r="I100" t="str">
            <v>A100001</v>
          </cell>
          <cell r="J100" t="str">
            <v>D700234</v>
          </cell>
          <cell r="K100" t="str">
            <v>D700231</v>
          </cell>
        </row>
        <row r="101">
          <cell r="E101" t="str">
            <v>D700235</v>
          </cell>
          <cell r="F101" t="str">
            <v>PHARMACOLOGY OVHD</v>
          </cell>
          <cell r="G101" t="str">
            <v>D700231</v>
          </cell>
          <cell r="H101" t="str">
            <v>Med Administration</v>
          </cell>
          <cell r="I101" t="str">
            <v>A100001</v>
          </cell>
          <cell r="J101" t="str">
            <v>D700235</v>
          </cell>
          <cell r="K101" t="str">
            <v>D700231</v>
          </cell>
        </row>
        <row r="102">
          <cell r="E102" t="str">
            <v>D700237</v>
          </cell>
          <cell r="F102" t="str">
            <v>C M BARRETT CANCER CTR</v>
          </cell>
          <cell r="G102" t="str">
            <v>D700231</v>
          </cell>
          <cell r="H102" t="str">
            <v>Med Administration</v>
          </cell>
          <cell r="I102" t="str">
            <v>A100001</v>
          </cell>
          <cell r="J102" t="str">
            <v>D700237</v>
          </cell>
          <cell r="K102" t="str">
            <v>D700231</v>
          </cell>
        </row>
        <row r="103">
          <cell r="E103" t="str">
            <v>D700238</v>
          </cell>
          <cell r="F103" t="str">
            <v>ARTS &amp; SCI ADMIN</v>
          </cell>
          <cell r="G103" t="str">
            <v>D700238</v>
          </cell>
          <cell r="H103" t="str">
            <v>Arts &amp; Science</v>
          </cell>
          <cell r="I103" t="str">
            <v>A100001</v>
          </cell>
          <cell r="J103" t="str">
            <v>D700238</v>
          </cell>
          <cell r="K103" t="str">
            <v>D700238</v>
          </cell>
        </row>
        <row r="104">
          <cell r="E104" t="str">
            <v>D700240</v>
          </cell>
          <cell r="F104" t="str">
            <v xml:space="preserve">PHYSICS </v>
          </cell>
          <cell r="G104" t="str">
            <v>D700238</v>
          </cell>
          <cell r="H104" t="str">
            <v>Arts &amp; Science</v>
          </cell>
          <cell r="I104" t="str">
            <v>A100001</v>
          </cell>
          <cell r="J104" t="str">
            <v>D700240</v>
          </cell>
          <cell r="K104" t="str">
            <v>D700238</v>
          </cell>
        </row>
        <row r="105">
          <cell r="E105" t="str">
            <v>D700241</v>
          </cell>
          <cell r="F105" t="str">
            <v xml:space="preserve">GEOGRAPHY </v>
          </cell>
          <cell r="G105" t="str">
            <v>D700238</v>
          </cell>
          <cell r="H105" t="str">
            <v>Arts &amp; Science</v>
          </cell>
          <cell r="I105" t="str">
            <v>A100001</v>
          </cell>
          <cell r="J105" t="str">
            <v>D700241</v>
          </cell>
          <cell r="K105" t="str">
            <v>D700238</v>
          </cell>
        </row>
        <row r="106">
          <cell r="E106" t="str">
            <v>D700243</v>
          </cell>
          <cell r="F106" t="str">
            <v>EDUCATION ADMIN</v>
          </cell>
          <cell r="G106" t="str">
            <v>D700243</v>
          </cell>
          <cell r="H106" t="str">
            <v>Education</v>
          </cell>
          <cell r="I106" t="str">
            <v>A100001</v>
          </cell>
          <cell r="J106" t="str">
            <v>D700243</v>
          </cell>
          <cell r="K106" t="str">
            <v>D700243</v>
          </cell>
        </row>
        <row r="107">
          <cell r="E107" t="str">
            <v>D700244</v>
          </cell>
          <cell r="F107" t="str">
            <v>CRIMINAL JUSTICE OVHD</v>
          </cell>
          <cell r="G107" t="str">
            <v>D700243</v>
          </cell>
          <cell r="H107" t="str">
            <v>Education</v>
          </cell>
          <cell r="I107" t="str">
            <v>A100001</v>
          </cell>
          <cell r="J107" t="str">
            <v>D700244</v>
          </cell>
          <cell r="K107" t="str">
            <v>D700243</v>
          </cell>
        </row>
        <row r="108">
          <cell r="E108" t="str">
            <v>D700246</v>
          </cell>
          <cell r="F108" t="str">
            <v>CIVIL ENGINEERING OVHD</v>
          </cell>
          <cell r="G108" t="str">
            <v>D700169</v>
          </cell>
          <cell r="H108" t="str">
            <v>CEAS</v>
          </cell>
          <cell r="I108" t="str">
            <v>A100001</v>
          </cell>
          <cell r="J108" t="str">
            <v>D700246</v>
          </cell>
          <cell r="K108" t="str">
            <v>D700169</v>
          </cell>
        </row>
        <row r="109">
          <cell r="E109" t="str">
            <v>D700247</v>
          </cell>
          <cell r="F109" t="str">
            <v>MATERIAL SCIENCE</v>
          </cell>
          <cell r="G109" t="str">
            <v>D700169</v>
          </cell>
          <cell r="H109" t="str">
            <v>CEAS</v>
          </cell>
          <cell r="I109" t="str">
            <v>A100001</v>
          </cell>
          <cell r="J109" t="str">
            <v>D700247</v>
          </cell>
          <cell r="K109" t="str">
            <v>D700169</v>
          </cell>
        </row>
        <row r="110">
          <cell r="E110" t="str">
            <v>D700248</v>
          </cell>
          <cell r="F110" t="str">
            <v>INDUSTRIAL DESIGN</v>
          </cell>
          <cell r="G110" t="str">
            <v>D700095</v>
          </cell>
          <cell r="H110" t="str">
            <v>DAAP</v>
          </cell>
          <cell r="I110" t="str">
            <v>A100001</v>
          </cell>
          <cell r="J110" t="str">
            <v>D700248</v>
          </cell>
          <cell r="K110" t="str">
            <v>D700095</v>
          </cell>
        </row>
        <row r="111">
          <cell r="E111" t="str">
            <v>D700249</v>
          </cell>
          <cell r="F111" t="str">
            <v xml:space="preserve">SCHOOL OF ART </v>
          </cell>
          <cell r="G111" t="str">
            <v>D700095</v>
          </cell>
          <cell r="H111" t="str">
            <v>DAAP</v>
          </cell>
          <cell r="I111" t="str">
            <v>A100001</v>
          </cell>
          <cell r="J111" t="str">
            <v>D700249</v>
          </cell>
          <cell r="K111" t="str">
            <v>D700095</v>
          </cell>
        </row>
        <row r="112">
          <cell r="E112" t="str">
            <v>D700251</v>
          </cell>
          <cell r="F112" t="str">
            <v>BIOMEDICAL ENGINEERING</v>
          </cell>
          <cell r="G112" t="str">
            <v>D700169</v>
          </cell>
          <cell r="H112" t="str">
            <v>CEAS</v>
          </cell>
          <cell r="I112" t="str">
            <v>A100001</v>
          </cell>
          <cell r="J112" t="str">
            <v>D700251</v>
          </cell>
          <cell r="K112" t="str">
            <v>D700169</v>
          </cell>
        </row>
        <row r="113">
          <cell r="E113" t="str">
            <v>D700252</v>
          </cell>
          <cell r="F113" t="str">
            <v>MOLECULAR ONCOGENESIS</v>
          </cell>
          <cell r="G113" t="str">
            <v>D700231</v>
          </cell>
          <cell r="H113" t="str">
            <v>Med Administration</v>
          </cell>
          <cell r="I113" t="str">
            <v>A100001</v>
          </cell>
          <cell r="J113" t="str">
            <v>D700252</v>
          </cell>
          <cell r="K113" t="str">
            <v>D700231</v>
          </cell>
        </row>
        <row r="114">
          <cell r="E114" t="str">
            <v>D700253</v>
          </cell>
          <cell r="F114" t="str">
            <v>PHARMACY INSTRUCTION</v>
          </cell>
          <cell r="G114" t="str">
            <v>D700024</v>
          </cell>
          <cell r="H114" t="str">
            <v>Pharmacy</v>
          </cell>
          <cell r="I114" t="str">
            <v>A100001</v>
          </cell>
          <cell r="J114" t="str">
            <v>D700253</v>
          </cell>
          <cell r="K114" t="str">
            <v>D700024</v>
          </cell>
        </row>
        <row r="115">
          <cell r="E115" t="str">
            <v>D700265</v>
          </cell>
          <cell r="F115" t="str">
            <v>GENERAL MEDICINE</v>
          </cell>
          <cell r="G115" t="str">
            <v>D700231</v>
          </cell>
          <cell r="H115" t="str">
            <v>Med Administration</v>
          </cell>
          <cell r="I115" t="str">
            <v>A100001</v>
          </cell>
          <cell r="J115" t="str">
            <v>D700265</v>
          </cell>
          <cell r="K115" t="str">
            <v>D700231</v>
          </cell>
        </row>
        <row r="116">
          <cell r="E116" t="str">
            <v>D700268</v>
          </cell>
          <cell r="F116" t="str">
            <v>OFFICE OF GERIATRICS OVHD</v>
          </cell>
          <cell r="G116" t="str">
            <v>D700231</v>
          </cell>
          <cell r="H116" t="str">
            <v>Med Administration</v>
          </cell>
          <cell r="I116" t="str">
            <v>A100001</v>
          </cell>
          <cell r="J116" t="str">
            <v>D700268</v>
          </cell>
          <cell r="K116" t="str">
            <v>D700231</v>
          </cell>
        </row>
        <row r="117">
          <cell r="E117" t="str">
            <v>D700273</v>
          </cell>
          <cell r="F117" t="str">
            <v>COMMUNITY SERVICE OVHD</v>
          </cell>
          <cell r="G117" t="str">
            <v>D700122</v>
          </cell>
          <cell r="H117" t="str">
            <v>VP for Student Affairs</v>
          </cell>
          <cell r="I117" t="str">
            <v>A100001</v>
          </cell>
          <cell r="J117" t="str">
            <v>D700273</v>
          </cell>
          <cell r="K117" t="str">
            <v>D700122</v>
          </cell>
        </row>
        <row r="118">
          <cell r="E118" t="str">
            <v>D700275</v>
          </cell>
          <cell r="F118" t="str">
            <v>PI-GHIA (MINE)</v>
          </cell>
          <cell r="G118" t="str">
            <v>D700169</v>
          </cell>
          <cell r="H118" t="str">
            <v>CEAS</v>
          </cell>
          <cell r="I118" t="str">
            <v>A100001</v>
          </cell>
          <cell r="J118" t="str">
            <v>D700275</v>
          </cell>
          <cell r="K118" t="str">
            <v>D700169</v>
          </cell>
        </row>
        <row r="119">
          <cell r="E119" t="str">
            <v>D700285</v>
          </cell>
          <cell r="F119" t="str">
            <v>NEUROSURGERY OVHD</v>
          </cell>
          <cell r="G119" t="str">
            <v>D700231</v>
          </cell>
          <cell r="H119" t="str">
            <v>Med Administration</v>
          </cell>
          <cell r="I119" t="str">
            <v>A100001</v>
          </cell>
          <cell r="J119" t="str">
            <v>D700285</v>
          </cell>
          <cell r="K119" t="str">
            <v>D700231</v>
          </cell>
        </row>
        <row r="120">
          <cell r="E120" t="str">
            <v>D700290</v>
          </cell>
          <cell r="F120" t="str">
            <v xml:space="preserve">LAW COLLEGE </v>
          </cell>
          <cell r="G120" t="str">
            <v>D700290</v>
          </cell>
          <cell r="H120" t="str">
            <v xml:space="preserve">Law College </v>
          </cell>
          <cell r="I120" t="str">
            <v>A100001</v>
          </cell>
          <cell r="J120" t="str">
            <v>D700290</v>
          </cell>
          <cell r="K120" t="str">
            <v>D700290</v>
          </cell>
        </row>
        <row r="121">
          <cell r="E121" t="str">
            <v>D700296</v>
          </cell>
          <cell r="F121" t="str">
            <v>PAVEMENT RESR OVHD</v>
          </cell>
          <cell r="G121" t="str">
            <v>D700169</v>
          </cell>
          <cell r="H121" t="str">
            <v>CEAS</v>
          </cell>
          <cell r="I121" t="str">
            <v>A100001</v>
          </cell>
          <cell r="J121" t="str">
            <v>D700296</v>
          </cell>
          <cell r="K121" t="str">
            <v>D700169</v>
          </cell>
        </row>
        <row r="122">
          <cell r="E122" t="str">
            <v>D700317</v>
          </cell>
          <cell r="F122" t="str">
            <v>COE/CS - RIA</v>
          </cell>
          <cell r="G122" t="str">
            <v>D700169</v>
          </cell>
          <cell r="H122" t="str">
            <v>CEAS</v>
          </cell>
          <cell r="I122" t="str">
            <v>A100001</v>
          </cell>
          <cell r="J122" t="str">
            <v>D700317</v>
          </cell>
          <cell r="K122" t="str">
            <v>D700169</v>
          </cell>
        </row>
        <row r="123">
          <cell r="E123" t="str">
            <v>D700318</v>
          </cell>
          <cell r="F123" t="str">
            <v>ID-RIA ACTG</v>
          </cell>
          <cell r="G123" t="str">
            <v>D700231</v>
          </cell>
          <cell r="H123" t="str">
            <v>Med Administration</v>
          </cell>
          <cell r="I123" t="str">
            <v>A100001</v>
          </cell>
          <cell r="J123" t="str">
            <v>D700318</v>
          </cell>
          <cell r="K123" t="str">
            <v>D700231</v>
          </cell>
        </row>
        <row r="124">
          <cell r="E124" t="str">
            <v>D700320</v>
          </cell>
          <cell r="F124" t="str">
            <v>COMPUTER SCIENCE</v>
          </cell>
          <cell r="G124" t="str">
            <v>D700169</v>
          </cell>
          <cell r="H124" t="str">
            <v>CEAS</v>
          </cell>
          <cell r="I124" t="str">
            <v>A100001</v>
          </cell>
          <cell r="J124" t="str">
            <v>D700320</v>
          </cell>
          <cell r="K124" t="str">
            <v>D700169</v>
          </cell>
        </row>
        <row r="125">
          <cell r="E125" t="str">
            <v>D700325</v>
          </cell>
          <cell r="F125" t="str">
            <v xml:space="preserve">DRUG DISC </v>
          </cell>
          <cell r="G125" t="str">
            <v>D700231</v>
          </cell>
          <cell r="H125" t="str">
            <v>Med Administration</v>
          </cell>
          <cell r="I125" t="str">
            <v>A100001</v>
          </cell>
          <cell r="J125" t="str">
            <v>D700325</v>
          </cell>
          <cell r="K125" t="str">
            <v>D700231</v>
          </cell>
        </row>
        <row r="126">
          <cell r="E126" t="str">
            <v>D700326</v>
          </cell>
          <cell r="F126" t="str">
            <v>ENGR EDUC RIA</v>
          </cell>
          <cell r="G126" t="str">
            <v>D700169</v>
          </cell>
          <cell r="H126" t="str">
            <v>CEAS</v>
          </cell>
          <cell r="I126" t="str">
            <v>A100001</v>
          </cell>
          <cell r="J126" t="str">
            <v>D700326</v>
          </cell>
          <cell r="K126" t="str">
            <v>D700169</v>
          </cell>
        </row>
        <row r="127">
          <cell r="E127" t="str">
            <v>D700327</v>
          </cell>
          <cell r="F127" t="str">
            <v>CCTST - F&amp;A</v>
          </cell>
          <cell r="G127" t="str">
            <v>D700231</v>
          </cell>
          <cell r="H127" t="str">
            <v>Med Administration</v>
          </cell>
          <cell r="I127" t="str">
            <v>A100001</v>
          </cell>
          <cell r="J127" t="str">
            <v>D700327</v>
          </cell>
          <cell r="K127" t="str">
            <v>D700231</v>
          </cell>
        </row>
        <row r="128">
          <cell r="E128" t="str">
            <v>D700329</v>
          </cell>
          <cell r="F128" t="str">
            <v>CECH - PASS</v>
          </cell>
          <cell r="G128" t="str">
            <v>D700243</v>
          </cell>
          <cell r="H128" t="str">
            <v>Education</v>
          </cell>
          <cell r="I128" t="str">
            <v>A100001</v>
          </cell>
          <cell r="J128" t="str">
            <v>D700329</v>
          </cell>
          <cell r="K128" t="str">
            <v>D700243</v>
          </cell>
        </row>
        <row r="129">
          <cell r="E129" t="str">
            <v>D700331</v>
          </cell>
          <cell r="F129" t="str">
            <v>RADIATION ONCOLOGY</v>
          </cell>
          <cell r="G129" t="str">
            <v>D700231</v>
          </cell>
          <cell r="H129" t="str">
            <v>Med Administration</v>
          </cell>
          <cell r="I129" t="str">
            <v>A100001</v>
          </cell>
          <cell r="J129" t="str">
            <v>D700331</v>
          </cell>
          <cell r="K129" t="str">
            <v>D700231</v>
          </cell>
        </row>
      </sheetData>
      <sheetData sheetId="14">
        <row r="1">
          <cell r="B1" t="str">
            <v>End Date</v>
          </cell>
          <cell r="C1" t="str">
            <v>Term</v>
          </cell>
          <cell r="E1" t="str">
            <v>Start</v>
          </cell>
          <cell r="F1" t="str">
            <v>End Date</v>
          </cell>
        </row>
        <row r="2">
          <cell r="B2">
            <v>39082</v>
          </cell>
          <cell r="C2" t="str">
            <v>06A</v>
          </cell>
          <cell r="E2">
            <v>39083</v>
          </cell>
          <cell r="F2">
            <v>39156</v>
          </cell>
        </row>
        <row r="3">
          <cell r="B3">
            <v>39447</v>
          </cell>
          <cell r="C3" t="str">
            <v>07A</v>
          </cell>
          <cell r="E3">
            <v>39448</v>
          </cell>
          <cell r="F3">
            <v>39522</v>
          </cell>
        </row>
        <row r="4">
          <cell r="B4">
            <v>39813</v>
          </cell>
          <cell r="C4" t="str">
            <v>08A</v>
          </cell>
          <cell r="E4">
            <v>39814</v>
          </cell>
          <cell r="F4">
            <v>39887</v>
          </cell>
        </row>
        <row r="5">
          <cell r="B5">
            <v>40178</v>
          </cell>
          <cell r="C5" t="str">
            <v>09A</v>
          </cell>
          <cell r="E5">
            <v>40179</v>
          </cell>
          <cell r="F5">
            <v>40252</v>
          </cell>
        </row>
        <row r="6">
          <cell r="B6">
            <v>40543</v>
          </cell>
          <cell r="C6" t="str">
            <v>10A</v>
          </cell>
          <cell r="E6">
            <v>40544</v>
          </cell>
          <cell r="F6">
            <v>40617</v>
          </cell>
        </row>
        <row r="7">
          <cell r="B7">
            <v>40908</v>
          </cell>
          <cell r="C7" t="str">
            <v>11A</v>
          </cell>
          <cell r="E7">
            <v>40909</v>
          </cell>
          <cell r="F7">
            <v>40983</v>
          </cell>
        </row>
        <row r="10">
          <cell r="B10" t="str">
            <v>Classes End</v>
          </cell>
          <cell r="C10" t="str">
            <v>Abbr</v>
          </cell>
        </row>
        <row r="11">
          <cell r="B11">
            <v>41252</v>
          </cell>
          <cell r="C11" t="str">
            <v>12FS</v>
          </cell>
          <cell r="E11" t="str">
            <v>Previous</v>
          </cell>
        </row>
        <row r="12">
          <cell r="B12">
            <v>41383</v>
          </cell>
          <cell r="C12" t="str">
            <v>13SS</v>
          </cell>
          <cell r="E12" t="str">
            <v>Previous</v>
          </cell>
        </row>
        <row r="13">
          <cell r="B13">
            <v>41492</v>
          </cell>
          <cell r="C13" t="str">
            <v>13US</v>
          </cell>
          <cell r="E13" t="str">
            <v>Previous</v>
          </cell>
        </row>
        <row r="14">
          <cell r="B14">
            <v>41616</v>
          </cell>
          <cell r="C14" t="str">
            <v>13FS</v>
          </cell>
          <cell r="E14" t="str">
            <v>Current</v>
          </cell>
        </row>
        <row r="15">
          <cell r="B15">
            <v>41747</v>
          </cell>
          <cell r="C15" t="str">
            <v>14SS</v>
          </cell>
          <cell r="E15" t="str">
            <v>Current</v>
          </cell>
        </row>
        <row r="16">
          <cell r="B16">
            <v>41857</v>
          </cell>
          <cell r="C16" t="str">
            <v>14US</v>
          </cell>
          <cell r="E16" t="str">
            <v>Current</v>
          </cell>
        </row>
        <row r="17">
          <cell r="B17">
            <v>41980</v>
          </cell>
          <cell r="C17" t="str">
            <v>14FS</v>
          </cell>
          <cell r="E17" t="str">
            <v>Current</v>
          </cell>
        </row>
        <row r="18">
          <cell r="B18">
            <v>42118</v>
          </cell>
          <cell r="C18" t="str">
            <v>15SS</v>
          </cell>
          <cell r="E18" t="str">
            <v>Current</v>
          </cell>
        </row>
        <row r="19">
          <cell r="B19">
            <v>42221</v>
          </cell>
          <cell r="C19" t="str">
            <v>15US</v>
          </cell>
          <cell r="E19" t="str">
            <v>Current</v>
          </cell>
        </row>
        <row r="20">
          <cell r="B20">
            <v>42351</v>
          </cell>
          <cell r="C20" t="str">
            <v>15FS</v>
          </cell>
          <cell r="E20" t="str">
            <v>Current</v>
          </cell>
        </row>
        <row r="21">
          <cell r="B21">
            <v>42489</v>
          </cell>
          <cell r="C21" t="str">
            <v>16SS</v>
          </cell>
          <cell r="E21" t="str">
            <v>Current</v>
          </cell>
        </row>
        <row r="22">
          <cell r="B22">
            <v>42592</v>
          </cell>
          <cell r="C22" t="str">
            <v>16US</v>
          </cell>
          <cell r="E22" t="str">
            <v>Current</v>
          </cell>
        </row>
        <row r="23">
          <cell r="B23">
            <v>42715</v>
          </cell>
          <cell r="C23" t="str">
            <v>16FS</v>
          </cell>
          <cell r="E23" t="str">
            <v>Current</v>
          </cell>
        </row>
        <row r="24">
          <cell r="B24">
            <v>42853</v>
          </cell>
          <cell r="C24" t="str">
            <v>17SS</v>
          </cell>
          <cell r="E24" t="str">
            <v>Current</v>
          </cell>
        </row>
        <row r="25">
          <cell r="B25">
            <v>42956</v>
          </cell>
          <cell r="C25" t="str">
            <v>17US</v>
          </cell>
          <cell r="E25" t="str">
            <v>Current</v>
          </cell>
        </row>
        <row r="26">
          <cell r="B26">
            <v>43077.666666666664</v>
          </cell>
          <cell r="C26" t="str">
            <v>17FS Pr</v>
          </cell>
          <cell r="E26" t="str">
            <v>Projected</v>
          </cell>
        </row>
        <row r="27">
          <cell r="B27">
            <v>43199.333333333328</v>
          </cell>
          <cell r="C27" t="str">
            <v>18SS Pr</v>
          </cell>
          <cell r="E27" t="str">
            <v>Projected</v>
          </cell>
        </row>
        <row r="28">
          <cell r="B28">
            <v>43320.999999999993</v>
          </cell>
          <cell r="C28" t="str">
            <v>18US Pr</v>
          </cell>
          <cell r="E28" t="str">
            <v>Projected</v>
          </cell>
        </row>
        <row r="29">
          <cell r="B29">
            <v>43442.666666666657</v>
          </cell>
          <cell r="C29" t="str">
            <v>18FS Pr</v>
          </cell>
          <cell r="E29" t="str">
            <v>Projected</v>
          </cell>
        </row>
        <row r="30">
          <cell r="B30">
            <v>43564.333333333321</v>
          </cell>
          <cell r="C30" t="str">
            <v>19SS Pr</v>
          </cell>
          <cell r="E30" t="str">
            <v>Projected</v>
          </cell>
        </row>
        <row r="31">
          <cell r="B31">
            <v>43685.999999999985</v>
          </cell>
          <cell r="C31" t="str">
            <v>19US Pr</v>
          </cell>
          <cell r="E31" t="str">
            <v>Projected</v>
          </cell>
        </row>
        <row r="32">
          <cell r="B32">
            <v>43807.66666666665</v>
          </cell>
          <cell r="C32" t="str">
            <v>19FS Pr</v>
          </cell>
          <cell r="E32" t="str">
            <v>Projected</v>
          </cell>
        </row>
        <row r="33">
          <cell r="B33">
            <v>43929.333333333314</v>
          </cell>
          <cell r="C33" t="str">
            <v>20SS Pr</v>
          </cell>
          <cell r="E33" t="str">
            <v>Projected</v>
          </cell>
        </row>
        <row r="34">
          <cell r="B34">
            <v>44050.999999999978</v>
          </cell>
          <cell r="C34" t="str">
            <v>20US Pr</v>
          </cell>
          <cell r="E34" t="str">
            <v>Projected</v>
          </cell>
        </row>
        <row r="35">
          <cell r="B35">
            <v>44172.666666666642</v>
          </cell>
          <cell r="C35" t="str">
            <v>20FS Pr</v>
          </cell>
          <cell r="E35" t="str">
            <v>Projected</v>
          </cell>
        </row>
        <row r="36">
          <cell r="B36">
            <v>44294.333333333307</v>
          </cell>
          <cell r="C36" t="str">
            <v>21SS Pr</v>
          </cell>
          <cell r="E36" t="str">
            <v>Projected</v>
          </cell>
        </row>
        <row r="37">
          <cell r="B37">
            <v>44415.999999999971</v>
          </cell>
          <cell r="C37" t="str">
            <v>21US Pr</v>
          </cell>
          <cell r="E37" t="str">
            <v>Projected</v>
          </cell>
        </row>
        <row r="38">
          <cell r="B38">
            <v>44537.666666666635</v>
          </cell>
          <cell r="C38" t="str">
            <v>21FS Pr</v>
          </cell>
          <cell r="E38" t="str">
            <v>Projected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 Form"/>
      <sheetName val="SRS AD Form"/>
      <sheetName val="Grant Budget"/>
      <sheetName val="Cost Share Budget"/>
      <sheetName val="Budget Offset Form"/>
      <sheetName val="New E-160 Form"/>
      <sheetName val="NEW GA Cost Share Contracts"/>
      <sheetName val="DHHS Salary Cap"/>
      <sheetName val="Sponsored Classes Index"/>
      <sheetName val="T1. Std Non-Salary Classes"/>
      <sheetName val="T2. Non-Salary GLs Upon Request"/>
      <sheetName val="T3. All Non-Salary by GL Code"/>
      <sheetName val="SRS AD Data Sheet"/>
      <sheetName val="OH Lookup"/>
      <sheetName val="E160 Data"/>
    </sheetNames>
    <sheetDataSet>
      <sheetData sheetId="0"/>
      <sheetData sheetId="1"/>
      <sheetData sheetId="2"/>
      <sheetData sheetId="3"/>
      <sheetData sheetId="4"/>
      <sheetData sheetId="5"/>
      <sheetData sheetId="6"/>
      <sheetData sheetId="7"/>
      <sheetData sheetId="8">
        <row r="3">
          <cell r="A3" t="str">
            <v>[SALARY &amp; FRINGE CLASSES]</v>
          </cell>
        </row>
        <row r="4">
          <cell r="A4" t="str">
            <v>AAUP Other Comp</v>
          </cell>
        </row>
        <row r="5">
          <cell r="A5" t="str">
            <v>Acad Full Time Sal</v>
          </cell>
        </row>
        <row r="6">
          <cell r="A6" t="str">
            <v>Acad Part Time Sal</v>
          </cell>
        </row>
        <row r="7">
          <cell r="A7" t="str">
            <v>Fringe Benefits</v>
          </cell>
        </row>
        <row r="8">
          <cell r="A8" t="str">
            <v>Frng Bene Non Auto</v>
          </cell>
        </row>
        <row r="9">
          <cell r="A9" t="str">
            <v>Graduate Assistants</v>
          </cell>
        </row>
        <row r="10">
          <cell r="A10" t="str">
            <v>Hrly Wages-Non Stdnt</v>
          </cell>
        </row>
        <row r="11">
          <cell r="A11" t="str">
            <v>Intern Salaries</v>
          </cell>
        </row>
        <row r="12">
          <cell r="A12" t="str">
            <v>Post Doctoral Fellow</v>
          </cell>
        </row>
        <row r="13">
          <cell r="A13" t="str">
            <v>Student Wages Hourly</v>
          </cell>
        </row>
        <row r="14">
          <cell r="A14" t="str">
            <v>Unrep Adm &amp; Supp Sal</v>
          </cell>
        </row>
        <row r="15">
          <cell r="A15" t="str">
            <v>Work Study Student</v>
          </cell>
        </row>
        <row r="17">
          <cell r="A17" t="str">
            <v>[REQUIRE SPECIFIC JUSTIFICATION]</v>
          </cell>
        </row>
        <row r="18">
          <cell r="A18" t="str">
            <v>1199 Salaries</v>
          </cell>
        </row>
        <row r="19">
          <cell r="A19" t="str">
            <v>AFSCME Salaries</v>
          </cell>
        </row>
        <row r="20">
          <cell r="A20" t="str">
            <v>ONA Salaries</v>
          </cell>
        </row>
        <row r="22">
          <cell r="A22" t="str">
            <v>[NON-SALARY CLASSES]</v>
          </cell>
        </row>
        <row r="23">
          <cell r="A23" t="str">
            <v>Advertisg &amp; Develpmt</v>
          </cell>
        </row>
        <row r="24">
          <cell r="A24" t="str">
            <v>Consultants</v>
          </cell>
        </row>
        <row r="25">
          <cell r="A25" t="str">
            <v>Educational Material</v>
          </cell>
        </row>
        <row r="26">
          <cell r="A26" t="str">
            <v>Equipment &lt; 5000</v>
          </cell>
        </row>
        <row r="27">
          <cell r="A27" t="str">
            <v>Internal Recharges</v>
          </cell>
        </row>
        <row r="28">
          <cell r="A28" t="str">
            <v>Lab Animal Medicine</v>
          </cell>
        </row>
        <row r="29">
          <cell r="A29" t="str">
            <v>Lab Expense</v>
          </cell>
        </row>
        <row r="30">
          <cell r="A30" t="str">
            <v>Non UC Assets &lt; 5000</v>
          </cell>
        </row>
        <row r="31">
          <cell r="A31" t="str">
            <v>Postage &amp; Delivery</v>
          </cell>
        </row>
        <row r="32">
          <cell r="A32" t="str">
            <v>Programming Services</v>
          </cell>
        </row>
        <row r="33">
          <cell r="A33" t="str">
            <v>Publications</v>
          </cell>
        </row>
        <row r="34">
          <cell r="A34" t="str">
            <v>Radiatn Sfty-Flm Bdg</v>
          </cell>
        </row>
        <row r="35">
          <cell r="A35" t="str">
            <v>Radiatn Sfty-Wste</v>
          </cell>
        </row>
        <row r="36">
          <cell r="A36" t="str">
            <v>Subcon-Idc Relevant</v>
          </cell>
        </row>
        <row r="37">
          <cell r="A37" t="str">
            <v>Subject Incentives</v>
          </cell>
        </row>
        <row r="38">
          <cell r="A38" t="str">
            <v>Travel</v>
          </cell>
        </row>
        <row r="39">
          <cell r="A39" t="str">
            <v>Travel-Foreign</v>
          </cell>
        </row>
        <row r="40">
          <cell r="A40" t="str">
            <v>Travel-Trainee (Non-Academic)</v>
          </cell>
        </row>
        <row r="42">
          <cell r="A42" t="str">
            <v>[REQUIRE SPECIFIC JUSTIFICATION]</v>
          </cell>
        </row>
        <row r="43">
          <cell r="A43" t="str">
            <v>Alteratn/Renovatn</v>
          </cell>
        </row>
        <row r="44">
          <cell r="A44" t="str">
            <v>Computer Cons Svcs</v>
          </cell>
        </row>
        <row r="45">
          <cell r="A45" t="str">
            <v>Honorarium</v>
          </cell>
        </row>
        <row r="46">
          <cell r="A46" t="str">
            <v>Other Direct Expense</v>
          </cell>
        </row>
        <row r="47">
          <cell r="A47" t="str">
            <v>Prescriptions</v>
          </cell>
        </row>
        <row r="48">
          <cell r="A48" t="str">
            <v>Utilities</v>
          </cell>
        </row>
        <row r="49">
          <cell r="A49" t="str">
            <v>Workshops</v>
          </cell>
        </row>
        <row r="51">
          <cell r="A51" t="str">
            <v>[F&amp;A EXEMPT CLASSES]</v>
          </cell>
        </row>
        <row r="52">
          <cell r="A52" t="str">
            <v>Budgeted Reserve (For Budgeting Only)</v>
          </cell>
        </row>
        <row r="53">
          <cell r="A53" t="str">
            <v>Communications</v>
          </cell>
        </row>
        <row r="54">
          <cell r="A54" t="str">
            <v>Equipment 5000+</v>
          </cell>
        </row>
        <row r="55">
          <cell r="A55" t="str">
            <v>Grnt-Restricted G100 (For Budgeting Only)</v>
          </cell>
        </row>
        <row r="56">
          <cell r="A56" t="str">
            <v>In State Tuit Frg</v>
          </cell>
        </row>
        <row r="57">
          <cell r="A57" t="str">
            <v>Non UC Assets 5000+</v>
          </cell>
        </row>
        <row r="58">
          <cell r="A58" t="str">
            <v>Patient Care</v>
          </cell>
        </row>
        <row r="59">
          <cell r="A59" t="str">
            <v>Subcon-Not IDC Rlvnt</v>
          </cell>
        </row>
        <row r="61">
          <cell r="A61" t="str">
            <v>[REQUIRE SPECIFIC JUSTIFICATION-F&amp;A Exempt]</v>
          </cell>
        </row>
        <row r="62">
          <cell r="A62" t="str">
            <v>Offce &amp; Classrm Rent</v>
          </cell>
        </row>
        <row r="63">
          <cell r="A63" t="str">
            <v>UCIT UCNET Usage</v>
          </cell>
        </row>
        <row r="65">
          <cell r="A65" t="str">
            <v>[CLASSES THAT USE FUNC. AREA 7 - SCHOLARSHIP/FELLOWSHIP]</v>
          </cell>
        </row>
        <row r="66">
          <cell r="A66" t="str">
            <v>Resdnt/Trnee Stipend</v>
          </cell>
        </row>
        <row r="67">
          <cell r="A67" t="str">
            <v>Tuition</v>
          </cell>
        </row>
        <row r="68">
          <cell r="A68" t="str">
            <v>Travel-Trainee (Academic)</v>
          </cell>
        </row>
      </sheetData>
      <sheetData sheetId="9"/>
      <sheetData sheetId="10"/>
      <sheetData sheetId="11"/>
      <sheetData sheetId="12">
        <row r="1">
          <cell r="L1" t="str">
            <v>Sponsor</v>
          </cell>
          <cell r="M1" t="str">
            <v>Letter of Credit</v>
          </cell>
        </row>
        <row r="2">
          <cell r="D2" t="str">
            <v>Select Grant Type</v>
          </cell>
          <cell r="F2" t="str">
            <v xml:space="preserve">Select ultimate source of funding </v>
          </cell>
          <cell r="H2" t="str">
            <v xml:space="preserve">Select Accounting Division GA </v>
          </cell>
          <cell r="L2">
            <v>1000057</v>
          </cell>
          <cell r="M2" t="str">
            <v>DHHS LOC</v>
          </cell>
          <cell r="R2" t="str">
            <v>Select Invoice Type</v>
          </cell>
        </row>
        <row r="3">
          <cell r="D3" t="str">
            <v>Z1 - Federal</v>
          </cell>
          <cell r="F3" t="str">
            <v>01001000 MISCELLANEOUS FEDERAL</v>
          </cell>
          <cell r="H3" t="str">
            <v>110: XQ Zeng</v>
          </cell>
          <cell r="L3">
            <v>1000057</v>
          </cell>
          <cell r="M3" t="str">
            <v>DHHS-2316P LOC</v>
          </cell>
          <cell r="R3" t="str">
            <v>ADVANCE</v>
          </cell>
        </row>
        <row r="4">
          <cell r="D4" t="str">
            <v>Z2 - State</v>
          </cell>
          <cell r="F4" t="str">
            <v>01001100 DEPT OF AGRICULTURE</v>
          </cell>
          <cell r="H4" t="str">
            <v>150: Sandy Ewing</v>
          </cell>
          <cell r="L4">
            <v>1000146</v>
          </cell>
          <cell r="M4" t="str">
            <v>NASA-LG LOC</v>
          </cell>
          <cell r="R4" t="str">
            <v>CANCELLED</v>
          </cell>
        </row>
        <row r="5">
          <cell r="D5" t="str">
            <v>Z3 - Local</v>
          </cell>
          <cell r="F5" t="str">
            <v>01001200 DEPT OF COMMERCE</v>
          </cell>
          <cell r="H5" t="str">
            <v>200: Doug Provine</v>
          </cell>
          <cell r="L5">
            <v>1000236</v>
          </cell>
          <cell r="M5" t="str">
            <v>DOE LOC</v>
          </cell>
          <cell r="R5" t="str">
            <v>DEPT</v>
          </cell>
        </row>
        <row r="6">
          <cell r="D6" t="str">
            <v>Z4 - Private</v>
          </cell>
          <cell r="F6" t="str">
            <v>01001210 SMALL BUSINESS ADMIN</v>
          </cell>
          <cell r="H6" t="str">
            <v>250: Cindy Lasonczyk</v>
          </cell>
          <cell r="L6">
            <v>1000237</v>
          </cell>
          <cell r="M6" t="str">
            <v>DOE LOC</v>
          </cell>
          <cell r="R6" t="str">
            <v>DRAW</v>
          </cell>
        </row>
        <row r="7">
          <cell r="F7" t="str">
            <v>01001260 NATL SECURITY AGENCY</v>
          </cell>
          <cell r="H7" t="str">
            <v>310: Kim Petrie</v>
          </cell>
          <cell r="L7">
            <v>1000266</v>
          </cell>
          <cell r="M7" t="str">
            <v>DOE LOC</v>
          </cell>
          <cell r="R7" t="str">
            <v>END</v>
          </cell>
        </row>
        <row r="8">
          <cell r="F8" t="str">
            <v>01001270 DEPT HOMELAND SECURIT</v>
          </cell>
          <cell r="H8" t="str">
            <v>325: Sanya Baker</v>
          </cell>
          <cell r="L8">
            <v>1000269</v>
          </cell>
          <cell r="M8" t="str">
            <v>USDA LOC</v>
          </cell>
          <cell r="R8" t="str">
            <v>FINAL</v>
          </cell>
        </row>
        <row r="9">
          <cell r="F9" t="str">
            <v>01001280 NUCLEAR REGULATORY CO</v>
          </cell>
          <cell r="H9" t="str">
            <v>400: Leah Patrick</v>
          </cell>
          <cell r="L9">
            <v>1000277</v>
          </cell>
          <cell r="M9" t="str">
            <v>NSF LOC</v>
          </cell>
          <cell r="R9" t="str">
            <v>FULLY-BILLED</v>
          </cell>
        </row>
        <row r="10">
          <cell r="D10" t="str">
            <v>Select Award Type</v>
          </cell>
          <cell r="F10" t="str">
            <v>01001300 DEPT OF DEFENSE</v>
          </cell>
          <cell r="H10" t="str">
            <v xml:space="preserve">475: Rhonda Bastian </v>
          </cell>
          <cell r="L10">
            <v>1000321</v>
          </cell>
          <cell r="M10" t="str">
            <v>USED LOC / PELL / SEOG</v>
          </cell>
          <cell r="R10" t="str">
            <v>MILESTONE/TASK</v>
          </cell>
        </row>
        <row r="11">
          <cell r="D11" t="str">
            <v>C00  Contract-Instruction</v>
          </cell>
          <cell r="F11" t="str">
            <v>01001310 AIR FORCE</v>
          </cell>
          <cell r="H11" t="str">
            <v>500: Kim Girling</v>
          </cell>
          <cell r="L11">
            <v>1000411</v>
          </cell>
          <cell r="M11" t="str">
            <v>NASA-LG LOC</v>
          </cell>
          <cell r="R11" t="str">
            <v>MONTHLY</v>
          </cell>
        </row>
        <row r="12">
          <cell r="D12" t="str">
            <v>C10  Contract-Research</v>
          </cell>
          <cell r="F12" t="str">
            <v>01001320 ARMY</v>
          </cell>
          <cell r="H12" t="str">
            <v xml:space="preserve">550: John Ungruhe </v>
          </cell>
          <cell r="L12">
            <v>1000412</v>
          </cell>
          <cell r="M12" t="str">
            <v>NASA-G LOC</v>
          </cell>
          <cell r="R12" t="str">
            <v>NOT-BILLED</v>
          </cell>
        </row>
        <row r="13">
          <cell r="D13" t="str">
            <v>C1F  Contract-Research/No Fringe</v>
          </cell>
          <cell r="F13" t="str">
            <v>01001330 NAVY</v>
          </cell>
          <cell r="H13" t="str">
            <v xml:space="preserve">600: David Stephen </v>
          </cell>
          <cell r="L13">
            <v>1005163</v>
          </cell>
          <cell r="M13" t="str">
            <v>NASA-LANGLEY LOC</v>
          </cell>
          <cell r="R13" t="str">
            <v>NOT-FINAL</v>
          </cell>
        </row>
        <row r="14">
          <cell r="D14" t="str">
            <v>C20  Contract-Other/Public Service</v>
          </cell>
          <cell r="F14" t="str">
            <v>01001331 OFFICE NAVAL RES</v>
          </cell>
          <cell r="H14" t="str">
            <v>625: Sarah Fread</v>
          </cell>
          <cell r="L14">
            <v>1000548</v>
          </cell>
          <cell r="M14" t="str">
            <v>EPA LOC</v>
          </cell>
          <cell r="R14" t="str">
            <v>OTHER</v>
          </cell>
        </row>
        <row r="15">
          <cell r="D15" t="str">
            <v>C2F  Contract-Other/Public Serv/No Fringe</v>
          </cell>
          <cell r="F15" t="str">
            <v>01001400 US DEPT OF EDUCATION</v>
          </cell>
          <cell r="H15" t="str">
            <v xml:space="preserve">800: Kathy Weber </v>
          </cell>
          <cell r="L15">
            <v>1002518</v>
          </cell>
          <cell r="M15" t="str">
            <v>DOE LOC</v>
          </cell>
          <cell r="R15" t="str">
            <v>PAID</v>
          </cell>
        </row>
        <row r="16">
          <cell r="D16" t="str">
            <v>C70 Contract-Scholar/Fellow</v>
          </cell>
          <cell r="F16" t="str">
            <v>01001425 TEACH US DEPT OF EDUC</v>
          </cell>
          <cell r="H16" t="str">
            <v xml:space="preserve">850: Jean Kaesemeyer </v>
          </cell>
          <cell r="J16" t="str">
            <v>Cost Reimbursement</v>
          </cell>
          <cell r="L16">
            <v>1003616</v>
          </cell>
          <cell r="M16" t="str">
            <v>USED LOC</v>
          </cell>
          <cell r="R16" t="str">
            <v>QTR:1/4/7/10</v>
          </cell>
        </row>
        <row r="17">
          <cell r="D17" t="str">
            <v>G00  Grant-Instruction</v>
          </cell>
          <cell r="F17" t="str">
            <v>01001450 PELL GRANTS</v>
          </cell>
          <cell r="J17" t="str">
            <v>Fixed Price</v>
          </cell>
          <cell r="L17">
            <v>1003661</v>
          </cell>
          <cell r="M17" t="str">
            <v>NRC LOC</v>
          </cell>
          <cell r="R17" t="str">
            <v>QTR:2/5/8/11</v>
          </cell>
        </row>
        <row r="18">
          <cell r="D18" t="str">
            <v>G10  Grant-Research</v>
          </cell>
          <cell r="F18" t="str">
            <v>01001460 SEOG PROGRAM</v>
          </cell>
          <cell r="R18" t="str">
            <v>QTR:3/6/9/12</v>
          </cell>
        </row>
        <row r="19">
          <cell r="D19" t="str">
            <v>G1F  Grant-Research/No Fringe</v>
          </cell>
          <cell r="F19" t="str">
            <v>01001490 FED WRK STDY PGM</v>
          </cell>
          <cell r="H19" t="str">
            <v xml:space="preserve">Select Grants Management GA </v>
          </cell>
          <cell r="L19" t="str">
            <v>Sponsor</v>
          </cell>
          <cell r="M19" t="str">
            <v>ARRA Letter of Credit</v>
          </cell>
          <cell r="R19" t="str">
            <v>UN-BILLABLE</v>
          </cell>
        </row>
        <row r="20">
          <cell r="D20" t="str">
            <v>G20  Grant-Other/Public Service</v>
          </cell>
          <cell r="F20" t="str">
            <v>01001500 DEPARTMENT OF ENERGY</v>
          </cell>
          <cell r="H20" t="str">
            <v xml:space="preserve">010: Aretha Abrams </v>
          </cell>
          <cell r="L20">
            <v>1000057</v>
          </cell>
          <cell r="M20" t="str">
            <v>DHHS LOC - ARRA</v>
          </cell>
        </row>
        <row r="21">
          <cell r="D21" t="str">
            <v>G2F  Grant-Other/Public Serv/No Fringe</v>
          </cell>
          <cell r="F21" t="str">
            <v>01001600 DEPT HSG &amp; URB DVLP</v>
          </cell>
          <cell r="H21" t="str">
            <v xml:space="preserve">020: Chris Jones </v>
          </cell>
          <cell r="L21">
            <v>1000277</v>
          </cell>
          <cell r="M21" t="str">
            <v>NSF LOC - ARRA</v>
          </cell>
        </row>
        <row r="22">
          <cell r="D22" t="str">
            <v>G70  Grant-Scholar/Fellow</v>
          </cell>
          <cell r="F22" t="str">
            <v>01001700 DEPT OF INTERIOR</v>
          </cell>
          <cell r="H22" t="str">
            <v>030: Richard Hatcher</v>
          </cell>
          <cell r="R22" t="str">
            <v>FFR FINAL</v>
          </cell>
        </row>
        <row r="23">
          <cell r="D23" t="str">
            <v>S00  Subcontract-Instruction</v>
          </cell>
          <cell r="F23" t="str">
            <v>01001800 DEPT OF JUSTICE</v>
          </cell>
          <cell r="H23" t="str">
            <v xml:space="preserve">040: Manda Wright </v>
          </cell>
          <cell r="L23" t="str">
            <v>Is this award funded by ARRA?</v>
          </cell>
          <cell r="P23" t="str">
            <v>Select LOC</v>
          </cell>
          <cell r="R23" t="str">
            <v>FINAL INV</v>
          </cell>
        </row>
        <row r="24">
          <cell r="D24" t="str">
            <v>S10  Subcontract-Research</v>
          </cell>
          <cell r="F24" t="str">
            <v>01001805 DOJ/OH CRM JUST SVCS</v>
          </cell>
          <cell r="H24" t="str">
            <v xml:space="preserve">050: Sue Cutter </v>
          </cell>
          <cell r="L24" t="str">
            <v>Yes (use defined ARRA Fund and LOC)</v>
          </cell>
          <cell r="P24" t="str">
            <v>ARRA</v>
          </cell>
          <cell r="R24" t="str">
            <v>FINAL REC</v>
          </cell>
        </row>
        <row r="25">
          <cell r="D25" t="str">
            <v>S1F  Subcontract-Research/No Fringe</v>
          </cell>
          <cell r="F25" t="str">
            <v>01001810 OFF JUSTICE PROGRMS</v>
          </cell>
          <cell r="H25" t="str">
            <v>060: David Gearring</v>
          </cell>
          <cell r="L25" t="str">
            <v>No</v>
          </cell>
          <cell r="P25" t="str">
            <v>ARRA SUB FED WEB RPT</v>
          </cell>
          <cell r="R25" t="str">
            <v>FINAL REPORT</v>
          </cell>
        </row>
        <row r="26">
          <cell r="D26" t="str">
            <v>S20  Subcontract-Other/Public Service</v>
          </cell>
          <cell r="F26" t="str">
            <v>01001900 DEPT OF TRANSPORTN</v>
          </cell>
          <cell r="H26" t="str">
            <v>070: Theresa Yockey</v>
          </cell>
          <cell r="P26" t="str">
            <v>ARRA SUB FED WEB RPT</v>
          </cell>
          <cell r="R26" t="str">
            <v>FNL EQUIP</v>
          </cell>
        </row>
        <row r="27">
          <cell r="D27" t="str">
            <v>S2F  Subcontract-Other/Public Service/No Fringe</v>
          </cell>
          <cell r="F27" t="str">
            <v>01002000 DEPT OF LABOR</v>
          </cell>
          <cell r="H27" t="str">
            <v>080: Jasmine Burno</v>
          </cell>
          <cell r="L27" t="str">
            <v>=RespFund List</v>
          </cell>
          <cell r="M27" t="str">
            <v>Description</v>
          </cell>
          <cell r="P27" t="str">
            <v>ARRA SUB SPONSOR RPT</v>
          </cell>
          <cell r="R27" t="str">
            <v>FNL INVENT</v>
          </cell>
        </row>
        <row r="28">
          <cell r="D28" t="str">
            <v>S70  Subcontract-Scholar/Fellow</v>
          </cell>
          <cell r="F28" t="str">
            <v>01002100 ENV PROTECTION AGENCY</v>
          </cell>
          <cell r="L28" t="str">
            <v>D100006</v>
          </cell>
          <cell r="M28" t="str">
            <v>CERHAS SPECIAL PROJECT</v>
          </cell>
          <cell r="P28" t="str">
            <v>ARRA_NA</v>
          </cell>
          <cell r="R28" t="str">
            <v>FNL PROGRESS</v>
          </cell>
        </row>
        <row r="29">
          <cell r="F29" t="str">
            <v>01002200 NAT AERO &amp; SPCE ADM</v>
          </cell>
          <cell r="L29" t="str">
            <v>D100010</v>
          </cell>
          <cell r="M29" t="str">
            <v>ECONOMICS CTR FOR ED</v>
          </cell>
          <cell r="P29" t="str">
            <v>ARRA_PAID</v>
          </cell>
        </row>
        <row r="30">
          <cell r="D30" t="str">
            <v>Select Billing Rule</v>
          </cell>
          <cell r="F30" t="str">
            <v>01002220 NASA - LEWIS/GLENN</v>
          </cell>
          <cell r="H30" t="str">
            <v>Select Grant Stage</v>
          </cell>
          <cell r="L30" t="str">
            <v>D100292</v>
          </cell>
          <cell r="M30" t="str">
            <v>ARLITT CENTER</v>
          </cell>
          <cell r="P30" t="str">
            <v>DHHS LOC</v>
          </cell>
        </row>
        <row r="31">
          <cell r="D31" t="str">
            <v>1 - RRB</v>
          </cell>
          <cell r="F31" t="str">
            <v>01002230 NASA - WASHINGTON</v>
          </cell>
          <cell r="H31" t="str">
            <v>ACTIVE</v>
          </cell>
          <cell r="L31" t="str">
            <v>D100359</v>
          </cell>
          <cell r="M31" t="str">
            <v>LIBRARY DIGITAL PRES</v>
          </cell>
          <cell r="P31" t="str">
            <v>DHHS-2316P LOC</v>
          </cell>
        </row>
        <row r="32">
          <cell r="D32" t="str">
            <v>7 - Manual</v>
          </cell>
          <cell r="F32" t="str">
            <v>01002240 NASA - LBJ</v>
          </cell>
          <cell r="H32" t="str">
            <v>LOG</v>
          </cell>
          <cell r="L32" t="str">
            <v>D100465</v>
          </cell>
          <cell r="M32" t="str">
            <v>CONMED</v>
          </cell>
          <cell r="P32" t="str">
            <v>DOE LOC</v>
          </cell>
        </row>
        <row r="33">
          <cell r="F33" t="str">
            <v>01002250 NASA - AMES</v>
          </cell>
          <cell r="H33" t="str">
            <v>LOG/EXTEND</v>
          </cell>
          <cell r="L33" t="str">
            <v>D700033</v>
          </cell>
          <cell r="M33" t="str">
            <v>CLERMONT COLLEGE OVHD</v>
          </cell>
          <cell r="P33" t="str">
            <v>DOJ LOC</v>
          </cell>
        </row>
        <row r="34">
          <cell r="F34" t="str">
            <v>01002260 NASA - GODDARD</v>
          </cell>
          <cell r="H34" t="str">
            <v>4 NIH EXT</v>
          </cell>
          <cell r="L34" t="str">
            <v>D100803</v>
          </cell>
          <cell r="M34" t="str">
            <v>CDRI SPECIAL PROJECT</v>
          </cell>
          <cell r="P34" t="str">
            <v>EPA LOC</v>
          </cell>
        </row>
        <row r="35">
          <cell r="F35" t="str">
            <v>01002270 NASA - LANGLEY</v>
          </cell>
          <cell r="L35" t="str">
            <v>D700003</v>
          </cell>
          <cell r="M35" t="str">
            <v>PHYSIOLOGY OVERHEAD</v>
          </cell>
          <cell r="P35" t="str">
            <v>LOC_PAID</v>
          </cell>
        </row>
        <row r="36">
          <cell r="F36" t="str">
            <v>01002400 NAT ENDMNT HUMTIES</v>
          </cell>
          <cell r="H36" t="str">
            <v>Select Cost Share Rule</v>
          </cell>
          <cell r="L36" t="str">
            <v>D700004</v>
          </cell>
          <cell r="M36" t="str">
            <v>DERMATOLOGY OVERHEAD</v>
          </cell>
          <cell r="P36" t="str">
            <v>NASA-A LOC</v>
          </cell>
        </row>
        <row r="37">
          <cell r="F37" t="str">
            <v>01002450 INST MUSEUM LIB SVCS</v>
          </cell>
          <cell r="H37" t="str">
            <v>0 - NO COST SHARE</v>
          </cell>
          <cell r="L37" t="str">
            <v>D700005</v>
          </cell>
          <cell r="M37" t="str">
            <v>NEUROLOGY OVERHEAD</v>
          </cell>
          <cell r="P37" t="str">
            <v>NASA-G LOC</v>
          </cell>
        </row>
        <row r="38">
          <cell r="F38" t="str">
            <v>01002500 NAT SCIENCE FDN</v>
          </cell>
          <cell r="H38" t="str">
            <v>1 - SHARING ON TOTAL DIRECT COSTS</v>
          </cell>
          <cell r="L38" t="str">
            <v>D700006</v>
          </cell>
          <cell r="M38" t="str">
            <v>PSYCHIATRY OVERHEAD</v>
          </cell>
          <cell r="P38" t="str">
            <v>NASA-J LOC</v>
          </cell>
        </row>
        <row r="39">
          <cell r="F39" t="str">
            <v>01002600 US GEOLOGICAL SURVEY</v>
          </cell>
          <cell r="H39" t="str">
            <v>2 - SHARING ON TOTAL GRANT COSTS</v>
          </cell>
          <cell r="L39" t="str">
            <v>D700007</v>
          </cell>
          <cell r="M39" t="str">
            <v>FAMILY MEDICINE OVERHEAD</v>
          </cell>
          <cell r="P39" t="str">
            <v>NASA-LG LOC</v>
          </cell>
        </row>
        <row r="40">
          <cell r="F40" t="str">
            <v>01002900 FED EMERCY MGMT</v>
          </cell>
          <cell r="L40" t="str">
            <v>D700008</v>
          </cell>
          <cell r="M40" t="str">
            <v>ENVIRONMENTAL HEALTH</v>
          </cell>
          <cell r="P40" t="str">
            <v>NASA-W LOC</v>
          </cell>
          <cell r="R40" t="str">
            <v>FFR INTERIM</v>
          </cell>
        </row>
        <row r="41">
          <cell r="F41" t="str">
            <v>01003000 DEPT VETERANS AFFAIRS</v>
          </cell>
          <cell r="L41" t="str">
            <v>D700010</v>
          </cell>
          <cell r="M41" t="str">
            <v>ANTHROPOLOGY OVERHEAD</v>
          </cell>
          <cell r="P41" t="str">
            <v>NASA-LANGLEY LOC</v>
          </cell>
          <cell r="R41" t="str">
            <v>GRANT ACCR</v>
          </cell>
        </row>
        <row r="42">
          <cell r="F42" t="str">
            <v>02000000 DEPT HLTH HUMAN SVC</v>
          </cell>
          <cell r="L42" t="str">
            <v>D700011</v>
          </cell>
          <cell r="M42" t="str">
            <v>CHEMISTRY OVERHEAD</v>
          </cell>
          <cell r="P42" t="str">
            <v>NEH LOC</v>
          </cell>
          <cell r="R42" t="str">
            <v>INTERIM</v>
          </cell>
        </row>
        <row r="43">
          <cell r="F43" t="str">
            <v>02011010 N I ALC ABUSE ALCHLSM</v>
          </cell>
          <cell r="L43" t="str">
            <v>D700013</v>
          </cell>
          <cell r="M43" t="str">
            <v>ACCOUNTING OVERHEAD</v>
          </cell>
          <cell r="P43" t="str">
            <v>NON LOC</v>
          </cell>
          <cell r="R43" t="str">
            <v>MBE/WBE</v>
          </cell>
        </row>
        <row r="44">
          <cell r="F44" t="str">
            <v>02011015 N I ON DEAF &amp; COMM D</v>
          </cell>
          <cell r="L44" t="str">
            <v>D700014</v>
          </cell>
          <cell r="M44" t="str">
            <v>QUANTITATIVE ANALYSI</v>
          </cell>
          <cell r="P44" t="str">
            <v>NRC LOC</v>
          </cell>
          <cell r="R44" t="str">
            <v>MILESTONE</v>
          </cell>
        </row>
        <row r="45">
          <cell r="F45" t="str">
            <v>02011018 N I DIAB/DIGES/KID DI</v>
          </cell>
          <cell r="L45" t="str">
            <v>D700016</v>
          </cell>
          <cell r="M45" t="str">
            <v>EDUCATIONAL FOUNDATI</v>
          </cell>
          <cell r="P45" t="str">
            <v>NSF LOC</v>
          </cell>
          <cell r="R45" t="str">
            <v>OTHER</v>
          </cell>
        </row>
        <row r="46">
          <cell r="F46" t="str">
            <v>02011020 N I ON DRUG ABUSE</v>
          </cell>
          <cell r="L46" t="str">
            <v>D700017</v>
          </cell>
          <cell r="M46" t="str">
            <v>AEROSPACE ENGINEERIN</v>
          </cell>
          <cell r="P46" t="str">
            <v>USDA LOC</v>
          </cell>
          <cell r="R46" t="str">
            <v>SPONSOR FORM</v>
          </cell>
        </row>
        <row r="47">
          <cell r="F47" t="str">
            <v>02011030 N I OF MENTAL HEALTH</v>
          </cell>
          <cell r="L47" t="str">
            <v>D700020</v>
          </cell>
          <cell r="M47" t="str">
            <v>SCHOOL OF PLANNING O</v>
          </cell>
          <cell r="P47" t="str">
            <v>USED FWS</v>
          </cell>
          <cell r="R47" t="str">
            <v>WAGE RPT/DB</v>
          </cell>
        </row>
        <row r="48">
          <cell r="F48" t="str">
            <v>02011040 SUB ABUSE &amp; MH SRVC</v>
          </cell>
          <cell r="L48" t="str">
            <v>D700023</v>
          </cell>
          <cell r="M48" t="str">
            <v>NURSING ADMINISTRATI</v>
          </cell>
          <cell r="P48" t="str">
            <v>USED LOC</v>
          </cell>
        </row>
        <row r="49">
          <cell r="F49" t="str">
            <v>02012000 CTRS DISEASE CONTRL</v>
          </cell>
          <cell r="L49" t="str">
            <v>D700024</v>
          </cell>
          <cell r="M49" t="str">
            <v>PHARMACY ADMINISTRAT</v>
          </cell>
          <cell r="P49" t="str">
            <v>USED PELL</v>
          </cell>
        </row>
        <row r="50">
          <cell r="F50" t="str">
            <v>02012010 N I OCCPL SFTY &amp; HLTH</v>
          </cell>
          <cell r="L50" t="str">
            <v>D700025</v>
          </cell>
          <cell r="M50" t="str">
            <v>SENIOR VP MED CTR OV</v>
          </cell>
          <cell r="P50" t="str">
            <v>USED SEOG</v>
          </cell>
        </row>
        <row r="51">
          <cell r="F51" t="str">
            <v>02013000 FOOD DRUG ADMIN</v>
          </cell>
          <cell r="L51" t="str">
            <v>D700026</v>
          </cell>
          <cell r="M51" t="str">
            <v>UNIV COLL- ADMINISTRATION</v>
          </cell>
          <cell r="P51" t="str">
            <v>* Non-LOC (leave blank)</v>
          </cell>
        </row>
        <row r="52">
          <cell r="F52" t="str">
            <v>02014000 HLTH RESRC SVCS ADM</v>
          </cell>
          <cell r="L52" t="str">
            <v>D700027</v>
          </cell>
          <cell r="M52" t="str">
            <v>VLSI METHOLOGY OVHD</v>
          </cell>
        </row>
        <row r="53">
          <cell r="F53" t="str">
            <v>02014010 BUR HLTH PROFSSIONS</v>
          </cell>
          <cell r="L53" t="str">
            <v>D700028</v>
          </cell>
          <cell r="M53" t="str">
            <v>RWC NURSING OVERHEAD</v>
          </cell>
        </row>
        <row r="54">
          <cell r="F54" t="str">
            <v>02014013 DIV OF STUDENT AST</v>
          </cell>
          <cell r="L54" t="str">
            <v>D700033</v>
          </cell>
          <cell r="M54" t="str">
            <v>CLERMONT COLLEGE OVHD</v>
          </cell>
        </row>
        <row r="55">
          <cell r="F55" t="str">
            <v>02014020 BUR HLTH CARE DLV</v>
          </cell>
          <cell r="L55" t="str">
            <v>D700034</v>
          </cell>
          <cell r="M55" t="str">
            <v>INFECTIOUS DISEASES-RIA</v>
          </cell>
        </row>
        <row r="56">
          <cell r="F56" t="str">
            <v>02014021 MATRNL &amp; CHILD HLTH</v>
          </cell>
          <cell r="L56" t="str">
            <v>D700035</v>
          </cell>
          <cell r="M56" t="str">
            <v>R WALTERS- ADMINIST</v>
          </cell>
        </row>
        <row r="57">
          <cell r="F57" t="str">
            <v>02015031 DIV RESEARCH CONTR</v>
          </cell>
          <cell r="L57" t="str">
            <v>D700037</v>
          </cell>
          <cell r="M57" t="str">
            <v>OMI/CAS ADMIN OVHD</v>
          </cell>
        </row>
        <row r="58">
          <cell r="F58" t="str">
            <v>02015040 DIV RES RESOURCES</v>
          </cell>
          <cell r="L58" t="str">
            <v>D700039</v>
          </cell>
          <cell r="M58" t="str">
            <v>PROFESSIONAL PRACTIC</v>
          </cell>
        </row>
        <row r="59">
          <cell r="F59" t="str">
            <v>02015041 ADV TRANSLATIONAL SCI</v>
          </cell>
          <cell r="L59" t="str">
            <v>D700042</v>
          </cell>
          <cell r="M59" t="str">
            <v>INST APPLIED INTERDISC</v>
          </cell>
        </row>
        <row r="60">
          <cell r="F60" t="str">
            <v>02015050 OFF RES INFRASTRUCTURE</v>
          </cell>
          <cell r="L60" t="str">
            <v>D700046</v>
          </cell>
          <cell r="M60" t="str">
            <v>PI-ALLENMANG (MINE)</v>
          </cell>
        </row>
        <row r="61">
          <cell r="F61" t="str">
            <v>02015055 OFFICE OF THE DIRECTOR</v>
          </cell>
          <cell r="L61" t="str">
            <v>D700049</v>
          </cell>
          <cell r="M61" t="str">
            <v>JUDAIC STUDIES OH</v>
          </cell>
        </row>
        <row r="62">
          <cell r="F62" t="str">
            <v>02015060 FOGARTY INTL CENTER</v>
          </cell>
          <cell r="L62" t="str">
            <v>D700064</v>
          </cell>
          <cell r="M62" t="str">
            <v>CERAMICS STRUCTURE</v>
          </cell>
        </row>
        <row r="63">
          <cell r="F63" t="str">
            <v>02015070 NATL CANCER INST</v>
          </cell>
          <cell r="L63" t="str">
            <v>D700071</v>
          </cell>
          <cell r="M63" t="str">
            <v>CEE MICROBIOLOGY OVHD</v>
          </cell>
        </row>
        <row r="64">
          <cell r="F64" t="str">
            <v>02015072 DIV CANCER CAUSE PRV</v>
          </cell>
          <cell r="L64" t="str">
            <v>D700079</v>
          </cell>
          <cell r="M64" t="str">
            <v>PATHOLOGY OVERHEAD</v>
          </cell>
        </row>
        <row r="65">
          <cell r="F65" t="str">
            <v>02015073 DIV CANCER TREATMNT</v>
          </cell>
          <cell r="L65" t="str">
            <v>D700080</v>
          </cell>
          <cell r="M65" t="str">
            <v>PHYSICAL MED &amp; REHAB</v>
          </cell>
        </row>
        <row r="66">
          <cell r="F66" t="str">
            <v>02015080 NATIONAL EYE INST</v>
          </cell>
          <cell r="L66" t="str">
            <v>D700081</v>
          </cell>
          <cell r="M66" t="str">
            <v>OPTHALMOLOGY OVERHEA</v>
          </cell>
        </row>
        <row r="67">
          <cell r="F67" t="str">
            <v>02015091 NAT HRT/LG/BL INST-G</v>
          </cell>
          <cell r="L67" t="str">
            <v>D700082</v>
          </cell>
          <cell r="M67" t="str">
            <v>RADIOLOGY OVERHEAD</v>
          </cell>
        </row>
        <row r="68">
          <cell r="F68" t="str">
            <v>02015092 NAT HRT/LG/BL INST-C</v>
          </cell>
          <cell r="L68" t="str">
            <v>D700083</v>
          </cell>
          <cell r="M68" t="str">
            <v>MED SCIENCE LIBRARY</v>
          </cell>
        </row>
        <row r="69">
          <cell r="F69" t="str">
            <v>02015100 NATL INST ON AGING</v>
          </cell>
          <cell r="L69" t="str">
            <v>D700085</v>
          </cell>
          <cell r="M69" t="str">
            <v>CLASSICS OVERHEAD</v>
          </cell>
        </row>
        <row r="70">
          <cell r="F70" t="str">
            <v>02015110 N I ALRGY &amp; INFEC DIS</v>
          </cell>
          <cell r="L70" t="str">
            <v>D700086</v>
          </cell>
          <cell r="M70" t="str">
            <v>BIOLOGICAL SCIENCES</v>
          </cell>
        </row>
        <row r="71">
          <cell r="F71" t="str">
            <v>02015120 N I ARH/MUSL/SKIN DIS</v>
          </cell>
          <cell r="L71" t="str">
            <v>D700087</v>
          </cell>
          <cell r="M71" t="str">
            <v>GEOLOGY OVERHEAD</v>
          </cell>
        </row>
        <row r="72">
          <cell r="F72" t="str">
            <v>02015130 N I CHLD HLTH/HMN DEV</v>
          </cell>
          <cell r="L72" t="str">
            <v>D700088</v>
          </cell>
          <cell r="M72" t="str">
            <v>HISTORY OVERHEAD</v>
          </cell>
        </row>
        <row r="73">
          <cell r="F73" t="str">
            <v>02015140 N I DENTAL RESEARCH</v>
          </cell>
          <cell r="L73" t="str">
            <v>D700089</v>
          </cell>
          <cell r="M73" t="str">
            <v>BUSINESS ADMINISTRAT</v>
          </cell>
        </row>
        <row r="74">
          <cell r="F74" t="str">
            <v>02015150 N I ENV HEALTH SCI</v>
          </cell>
          <cell r="L74" t="str">
            <v>D700090</v>
          </cell>
          <cell r="M74" t="str">
            <v>MARKETING OVERHEAD</v>
          </cell>
        </row>
        <row r="75">
          <cell r="F75" t="str">
            <v>02015160 N I GENL MED SCI</v>
          </cell>
          <cell r="L75" t="str">
            <v>D700091</v>
          </cell>
          <cell r="M75" t="str">
            <v>SCHOOL PSYCH &amp; COUNS</v>
          </cell>
        </row>
        <row r="76">
          <cell r="F76" t="str">
            <v>02015170 N I NEU &amp; COM DIS/STR</v>
          </cell>
          <cell r="L76" t="str">
            <v>D700092</v>
          </cell>
          <cell r="M76" t="str">
            <v>ECE-OH EMINENT SCHOLAR</v>
          </cell>
        </row>
        <row r="77">
          <cell r="F77" t="str">
            <v>02015180 NATL LIBRARY OF MED</v>
          </cell>
          <cell r="L77" t="str">
            <v>D700093</v>
          </cell>
          <cell r="M77" t="str">
            <v>CHEMICAL ENGINEERING</v>
          </cell>
        </row>
        <row r="78">
          <cell r="F78" t="str">
            <v>02015190 N I NURSING RESEARCH</v>
          </cell>
          <cell r="L78" t="str">
            <v>D700095</v>
          </cell>
          <cell r="M78" t="str">
            <v>DESIGN ARCHART/PLAN</v>
          </cell>
        </row>
        <row r="79">
          <cell r="F79" t="str">
            <v>02015200 NAT CTR COMP/ALT MED</v>
          </cell>
          <cell r="L79" t="str">
            <v>D700096</v>
          </cell>
          <cell r="M79" t="str">
            <v>GRAPHIC DESIGN OVERH</v>
          </cell>
        </row>
        <row r="80">
          <cell r="F80" t="str">
            <v>02015210 NAT HUM GNM RES INST</v>
          </cell>
          <cell r="L80" t="str">
            <v>D700101</v>
          </cell>
          <cell r="M80" t="str">
            <v>GRADUATE SCHOOL OVHD</v>
          </cell>
        </row>
        <row r="81">
          <cell r="F81" t="str">
            <v>02015220 N I BIOMED &amp; BIOENGR</v>
          </cell>
          <cell r="L81" t="str">
            <v>D700103</v>
          </cell>
          <cell r="M81" t="str">
            <v>SOCIAL WORK OVERHEAD</v>
          </cell>
        </row>
        <row r="82">
          <cell r="F82" t="str">
            <v>02015230 N I MINORITY HL DISPA</v>
          </cell>
          <cell r="L82" t="str">
            <v>D700104</v>
          </cell>
          <cell r="M82" t="str">
            <v>SOCIAL WORK OVERHEAD</v>
          </cell>
        </row>
        <row r="83">
          <cell r="F83" t="str">
            <v>02016000 CMS SERVICES(MEDTAPP)</v>
          </cell>
          <cell r="L83" t="str">
            <v>D700105</v>
          </cell>
          <cell r="M83" t="str">
            <v>NUTRITION OVERHEAD</v>
          </cell>
        </row>
        <row r="84">
          <cell r="F84" t="str">
            <v>02017000 HLTH CARE POLICY&amp;RES</v>
          </cell>
          <cell r="L84" t="str">
            <v>D700106</v>
          </cell>
          <cell r="M84" t="str">
            <v>DADS OVERHEAD</v>
          </cell>
        </row>
        <row r="85">
          <cell r="F85" t="str">
            <v>02032000 CHILDRN YTH FAMILIES</v>
          </cell>
          <cell r="L85" t="str">
            <v>D700114</v>
          </cell>
          <cell r="M85" t="str">
            <v>MINE RESEARCH INCENT</v>
          </cell>
        </row>
        <row r="86">
          <cell r="F86" t="str">
            <v>02033000 DEVELOPMNTAL DISAB</v>
          </cell>
          <cell r="L86" t="str">
            <v>D700122</v>
          </cell>
          <cell r="M86" t="str">
            <v>VICE PRES FOR STDNT</v>
          </cell>
        </row>
        <row r="87">
          <cell r="F87" t="str">
            <v>03000000 STATE GOVT AGENCIES</v>
          </cell>
          <cell r="L87" t="str">
            <v>D700124</v>
          </cell>
          <cell r="M87" t="str">
            <v>UPWARD BOUND OVERHD</v>
          </cell>
        </row>
        <row r="88">
          <cell r="F88" t="str">
            <v>03001020 OHIO ARTS COUNCIL</v>
          </cell>
          <cell r="L88" t="str">
            <v>D700125</v>
          </cell>
          <cell r="M88" t="str">
            <v>ROMANCE LANGUAGES OV</v>
          </cell>
        </row>
        <row r="89">
          <cell r="F89" t="str">
            <v>03001040 OHIO DEPT OF DEV</v>
          </cell>
          <cell r="L89" t="str">
            <v>D700132</v>
          </cell>
          <cell r="M89" t="str">
            <v>COMMUNICATION</v>
          </cell>
        </row>
        <row r="90">
          <cell r="F90" t="str">
            <v>03001041 OHIO COAL DEV OFFICE</v>
          </cell>
          <cell r="L90" t="str">
            <v>D700147</v>
          </cell>
          <cell r="M90" t="str">
            <v>ALLIED HEALTH SCIENC</v>
          </cell>
        </row>
        <row r="91">
          <cell r="F91" t="str">
            <v>03001045 SMALL BUS DEVMNT CTR</v>
          </cell>
          <cell r="L91" t="str">
            <v>D700155</v>
          </cell>
          <cell r="M91" t="str">
            <v>CANCER &amp; CELL BIOLOGY</v>
          </cell>
        </row>
        <row r="92">
          <cell r="F92" t="str">
            <v>03001047 ODOD 3RD FRONTIER</v>
          </cell>
          <cell r="L92" t="str">
            <v>D700156</v>
          </cell>
          <cell r="M92" t="str">
            <v>INTERNAL MEDICINE OV</v>
          </cell>
        </row>
        <row r="93">
          <cell r="F93" t="str">
            <v>03001050 OHIO DEPT EDUCATION</v>
          </cell>
          <cell r="L93" t="str">
            <v>D700157</v>
          </cell>
          <cell r="M93" t="str">
            <v>OBSTETRICS/GYNECOLOG</v>
          </cell>
        </row>
        <row r="94">
          <cell r="F94" t="str">
            <v>03001051 OHIO INSTR GRANTS</v>
          </cell>
          <cell r="L94" t="str">
            <v>D700158</v>
          </cell>
          <cell r="M94" t="str">
            <v>PEDIATRICS OVERHEAD</v>
          </cell>
        </row>
        <row r="95">
          <cell r="F95" t="str">
            <v>03001060 OHIO DEPT OF HEALTH</v>
          </cell>
          <cell r="L95" t="str">
            <v>D700159</v>
          </cell>
          <cell r="M95" t="str">
            <v>ANESTHESIOLOGY OVERH</v>
          </cell>
        </row>
        <row r="96">
          <cell r="F96" t="str">
            <v>03001070 OHIO DEPT MENTL HLTH</v>
          </cell>
          <cell r="L96" t="str">
            <v>D700160</v>
          </cell>
          <cell r="M96" t="str">
            <v>INTERDISCIPLINARY OV</v>
          </cell>
        </row>
        <row r="97">
          <cell r="F97" t="str">
            <v>03001090 OHIO DEPT TRANSPTN</v>
          </cell>
          <cell r="L97" t="str">
            <v>D700161</v>
          </cell>
          <cell r="M97" t="str">
            <v>EMERGENCY MEDICINE O</v>
          </cell>
        </row>
        <row r="98">
          <cell r="F98" t="str">
            <v>03003000 OHIO BOARD OF REGENTS</v>
          </cell>
          <cell r="L98" t="str">
            <v>D700162</v>
          </cell>
          <cell r="M98" t="str">
            <v>SOCIOLOGY OVERHEAD</v>
          </cell>
        </row>
        <row r="99">
          <cell r="F99" t="str">
            <v>03003002 OBR ACTION FUNDS</v>
          </cell>
          <cell r="L99" t="str">
            <v>D700163</v>
          </cell>
          <cell r="M99" t="str">
            <v>MATHEMATICS OVERHEAD</v>
          </cell>
        </row>
        <row r="100">
          <cell r="F100" t="str">
            <v>03003004 OBR INVESTMNT FUNDS</v>
          </cell>
          <cell r="L100" t="str">
            <v>D700164</v>
          </cell>
          <cell r="M100" t="str">
            <v>PSYCHOLOGY OVERHEAD</v>
          </cell>
        </row>
        <row r="101">
          <cell r="F101" t="str">
            <v>03003006 OBR TECH INITIATV FND</v>
          </cell>
          <cell r="L101" t="str">
            <v>D700165</v>
          </cell>
          <cell r="M101" t="str">
            <v>POLITICAL SCIENCE OV</v>
          </cell>
        </row>
        <row r="102">
          <cell r="F102" t="str">
            <v>03003008 OHIO BRD REGN-DAGSI</v>
          </cell>
          <cell r="L102" t="str">
            <v>D700167</v>
          </cell>
          <cell r="M102" t="str">
            <v>CURRICULUM &amp; INSTRUC</v>
          </cell>
        </row>
        <row r="103">
          <cell r="F103" t="str">
            <v>03003009 OBR EMNT SCHLR CAP</v>
          </cell>
          <cell r="L103" t="str">
            <v>D700168</v>
          </cell>
          <cell r="M103" t="str">
            <v>HEALTH &amp; NUTRITION S</v>
          </cell>
        </row>
        <row r="104">
          <cell r="F104" t="str">
            <v>03900000 STATE AGENCY-NOT OH</v>
          </cell>
          <cell r="L104" t="str">
            <v>D700169</v>
          </cell>
          <cell r="M104" t="str">
            <v>ENGINEERING ADMIN</v>
          </cell>
        </row>
        <row r="105">
          <cell r="F105" t="str">
            <v>04000000 LOCAL GOVT AGENCIES</v>
          </cell>
          <cell r="L105" t="str">
            <v>D700170</v>
          </cell>
          <cell r="M105" t="str">
            <v>ELECTRICAL ENGINEERING</v>
          </cell>
        </row>
        <row r="106">
          <cell r="F106" t="str">
            <v>04001010 CITY OF CINCINNATI</v>
          </cell>
          <cell r="L106" t="str">
            <v>D700172</v>
          </cell>
          <cell r="M106" t="str">
            <v>SAID OVERHEAD</v>
          </cell>
        </row>
        <row r="107">
          <cell r="F107" t="str">
            <v>04001020 HAMILTON COUNTY</v>
          </cell>
          <cell r="L107" t="str">
            <v>D700174</v>
          </cell>
          <cell r="M107" t="str">
            <v>CCM ADMINISTRATION OH</v>
          </cell>
        </row>
        <row r="108">
          <cell r="F108" t="str">
            <v>05000000 TRADE/INDUSTRY ORGS</v>
          </cell>
          <cell r="L108" t="str">
            <v>D700181</v>
          </cell>
          <cell r="M108" t="str">
            <v>REHAB OVERHEAD</v>
          </cell>
        </row>
        <row r="109">
          <cell r="F109" t="str">
            <v>05001170 GENERAL ELECTRIC</v>
          </cell>
          <cell r="L109" t="str">
            <v>D700182</v>
          </cell>
          <cell r="M109" t="str">
            <v>ELECTRONIC DEVICES OVHD</v>
          </cell>
        </row>
        <row r="110">
          <cell r="F110" t="str">
            <v>05001230 INT LEAD ZINC RES ORG</v>
          </cell>
          <cell r="L110" t="str">
            <v>D700187</v>
          </cell>
          <cell r="M110" t="str">
            <v>CARDIOLOGY-RIA</v>
          </cell>
        </row>
        <row r="111">
          <cell r="F111" t="str">
            <v>05001270 LEATHER IND AMERICA</v>
          </cell>
          <cell r="L111" t="str">
            <v>D700189</v>
          </cell>
          <cell r="M111" t="str">
            <v>COMMUNICATION SCNCS/</v>
          </cell>
        </row>
        <row r="112">
          <cell r="F112" t="str">
            <v>05001380 PROCTER &amp; GAMBLE</v>
          </cell>
          <cell r="L112" t="str">
            <v>D700193</v>
          </cell>
          <cell r="M112" t="str">
            <v>BEHAVIORAL SCIENCES</v>
          </cell>
        </row>
        <row r="113">
          <cell r="F113" t="str">
            <v>06000000 HLTH RELATED AGENCY</v>
          </cell>
          <cell r="L113" t="str">
            <v>D700198</v>
          </cell>
          <cell r="M113" t="str">
            <v>WOMENS STUDIES OVHD</v>
          </cell>
        </row>
        <row r="114">
          <cell r="F114" t="str">
            <v>06001010 AM CANCER SOC</v>
          </cell>
          <cell r="L114" t="str">
            <v>D700201</v>
          </cell>
          <cell r="M114" t="str">
            <v>AFRO-AMERICAN STUDIES</v>
          </cell>
        </row>
        <row r="115">
          <cell r="F115" t="str">
            <v>06001011 AM CANCER SOC - OH</v>
          </cell>
          <cell r="L115" t="str">
            <v>D700209</v>
          </cell>
          <cell r="M115" t="str">
            <v>HOXWORTH OVERHEAD</v>
          </cell>
        </row>
        <row r="116">
          <cell r="F116" t="str">
            <v>06001030 AM DIABETES ASSN</v>
          </cell>
          <cell r="L116" t="str">
            <v>D700210</v>
          </cell>
          <cell r="M116" t="str">
            <v>RURAL HEALTH OVERHEAD</v>
          </cell>
        </row>
        <row r="117">
          <cell r="F117" t="str">
            <v>06001060 AM HEART ASSN</v>
          </cell>
          <cell r="L117" t="str">
            <v>D700216</v>
          </cell>
          <cell r="M117" t="str">
            <v>ARLITT CENTER</v>
          </cell>
        </row>
        <row r="118">
          <cell r="F118" t="str">
            <v>06001061 AM HEART ASSN - OH</v>
          </cell>
          <cell r="L118" t="str">
            <v>D700220</v>
          </cell>
          <cell r="M118" t="str">
            <v>PI SCHWARTZ RES OVHD</v>
          </cell>
        </row>
        <row r="119">
          <cell r="F119" t="str">
            <v>06001062 AM HEART - SW OHIO</v>
          </cell>
          <cell r="L119" t="str">
            <v>D700224</v>
          </cell>
          <cell r="M119" t="str">
            <v>UHPHSR OVHD</v>
          </cell>
        </row>
        <row r="120">
          <cell r="F120" t="str">
            <v>06001070 AM LUNG ASSN</v>
          </cell>
          <cell r="L120" t="str">
            <v>D700225</v>
          </cell>
          <cell r="M120" t="str">
            <v>RWC CHRD OVERHEAD</v>
          </cell>
        </row>
        <row r="121">
          <cell r="F121" t="str">
            <v>06001120 ARTHRITIS FOUNDATION</v>
          </cell>
          <cell r="L121" t="str">
            <v>D700227</v>
          </cell>
          <cell r="M121" t="str">
            <v>TECH PREP OVHD RWC</v>
          </cell>
        </row>
        <row r="122">
          <cell r="F122" t="str">
            <v>06001140 CHRF</v>
          </cell>
          <cell r="L122" t="str">
            <v>D700231</v>
          </cell>
          <cell r="M122" t="str">
            <v>MED ADMINISTRATION OH</v>
          </cell>
        </row>
        <row r="123">
          <cell r="F123" t="str">
            <v>06001260 MUSCLR DYSTR ASSN</v>
          </cell>
          <cell r="L123" t="str">
            <v>D700232</v>
          </cell>
          <cell r="M123" t="str">
            <v>MICROBIOLOGY OVHD</v>
          </cell>
        </row>
        <row r="124">
          <cell r="F124" t="str">
            <v>06001280 NAT MULTIPL SCL SOC</v>
          </cell>
          <cell r="L124" t="str">
            <v>D700233</v>
          </cell>
          <cell r="M124" t="str">
            <v>SURGERY OVERHEAD</v>
          </cell>
        </row>
        <row r="125">
          <cell r="F125" t="str">
            <v>06001310 RES PREV BLNDNESS</v>
          </cell>
          <cell r="L125" t="str">
            <v>D700234</v>
          </cell>
          <cell r="M125" t="str">
            <v>OTOLARYNGOLOGY OVHD</v>
          </cell>
        </row>
        <row r="126">
          <cell r="F126" t="str">
            <v>07000000 NON-PROFIT ORGN</v>
          </cell>
          <cell r="L126" t="str">
            <v>D700235</v>
          </cell>
          <cell r="M126" t="str">
            <v>PHARMACOLOGY OVHD</v>
          </cell>
        </row>
        <row r="127">
          <cell r="F127" t="str">
            <v>07000090 NATO</v>
          </cell>
          <cell r="L127" t="str">
            <v>D700237</v>
          </cell>
          <cell r="M127" t="str">
            <v>C M BARRETT CANCER CTR</v>
          </cell>
        </row>
        <row r="128">
          <cell r="F128" t="str">
            <v>07000105 OHIO AEROSP INST</v>
          </cell>
          <cell r="L128" t="str">
            <v>D700238</v>
          </cell>
          <cell r="M128" t="str">
            <v>ARTS &amp; SCI ADMIN</v>
          </cell>
        </row>
        <row r="129">
          <cell r="F129" t="str">
            <v>07001000 FDNS-NON-HEALTH</v>
          </cell>
          <cell r="L129" t="str">
            <v>D700240</v>
          </cell>
          <cell r="M129" t="str">
            <v>PHYSICS OVERHEAD</v>
          </cell>
        </row>
        <row r="130">
          <cell r="F130" t="str">
            <v>07001060 GREATER CINTI FDN</v>
          </cell>
          <cell r="L130" t="str">
            <v>D700241</v>
          </cell>
          <cell r="M130" t="str">
            <v>GEOGRAPHY OVERHEAD</v>
          </cell>
        </row>
        <row r="131">
          <cell r="F131" t="str">
            <v>07002000 FDNS-HLTH RELATED</v>
          </cell>
          <cell r="L131" t="str">
            <v>D700243</v>
          </cell>
          <cell r="M131" t="str">
            <v>EDUCATION ADMIN</v>
          </cell>
        </row>
        <row r="132">
          <cell r="F132" t="str">
            <v>07008000 OTHER UNIVERSITIES</v>
          </cell>
          <cell r="L132" t="str">
            <v>D700244</v>
          </cell>
          <cell r="M132" t="str">
            <v>CRIMINAL JUSTICE OVHD</v>
          </cell>
        </row>
        <row r="133">
          <cell r="F133" t="str">
            <v>08000000 MISC PRIVATE AGENCIES</v>
          </cell>
          <cell r="L133" t="str">
            <v>D700246</v>
          </cell>
          <cell r="M133" t="str">
            <v>CIVIL ENGINEERING OVHD</v>
          </cell>
        </row>
        <row r="134">
          <cell r="F134" t="str">
            <v>08001000 PROGRAM INCOME</v>
          </cell>
          <cell r="L134" t="str">
            <v>D700247</v>
          </cell>
          <cell r="M134" t="str">
            <v>MATERIAL SCIENCE</v>
          </cell>
        </row>
        <row r="135">
          <cell r="F135" t="str">
            <v>09000000 FED WK STUDY-NON UC</v>
          </cell>
          <cell r="L135" t="str">
            <v>D700248</v>
          </cell>
          <cell r="M135" t="str">
            <v>INDUSTRIAL DESIGN</v>
          </cell>
        </row>
        <row r="136">
          <cell r="F136" t="str">
            <v>F1001100 FOREIGN AGRICULTURE</v>
          </cell>
          <cell r="L136" t="str">
            <v>D700249</v>
          </cell>
          <cell r="M136" t="str">
            <v xml:space="preserve">SCHOOL OF ART </v>
          </cell>
        </row>
        <row r="137">
          <cell r="F137" t="str">
            <v>F5000000 FOREIGN INDUSTRY</v>
          </cell>
          <cell r="L137" t="str">
            <v>D700251</v>
          </cell>
          <cell r="M137" t="str">
            <v>BIOMEDICAL ENGINEERING</v>
          </cell>
        </row>
        <row r="138">
          <cell r="F138" t="str">
            <v>F5001170 FOREIGN GENERAL ELECT</v>
          </cell>
          <cell r="L138" t="str">
            <v>D700252</v>
          </cell>
          <cell r="M138" t="str">
            <v>MOLECULAR ONCOGENESIS OVERHEAD</v>
          </cell>
        </row>
        <row r="139">
          <cell r="F139" t="str">
            <v>F6000000 FOREIGN GOVT</v>
          </cell>
          <cell r="L139" t="str">
            <v>D700253</v>
          </cell>
          <cell r="M139" t="str">
            <v>PHARMACY INSTRUCTION</v>
          </cell>
        </row>
        <row r="140">
          <cell r="F140" t="str">
            <v>F7000000 FOREIGN NON-PROFIT</v>
          </cell>
          <cell r="L140" t="str">
            <v>D700265</v>
          </cell>
          <cell r="M140" t="str">
            <v>GENERAL MEDICINE</v>
          </cell>
        </row>
        <row r="141">
          <cell r="F141" t="str">
            <v>F7008000 FOREIGN HIGHER EDUC</v>
          </cell>
          <cell r="L141" t="str">
            <v>D700268</v>
          </cell>
          <cell r="M141" t="str">
            <v>OFFICE OF GERIATRICS OVHD</v>
          </cell>
        </row>
        <row r="142">
          <cell r="F142" t="str">
            <v>F8000000 FOREIGN MISC (OTHER)</v>
          </cell>
          <cell r="L142" t="str">
            <v>D700273</v>
          </cell>
          <cell r="M142" t="str">
            <v>COMMUNITY SERVICE OVHD</v>
          </cell>
        </row>
        <row r="143">
          <cell r="L143" t="str">
            <v>D700275</v>
          </cell>
          <cell r="M143" t="str">
            <v>PI-GHIA (MINE)</v>
          </cell>
        </row>
        <row r="144">
          <cell r="L144" t="str">
            <v>D700285</v>
          </cell>
          <cell r="M144" t="str">
            <v>NEUROSURGERY OVHD</v>
          </cell>
        </row>
        <row r="145">
          <cell r="L145" t="str">
            <v>D700290</v>
          </cell>
          <cell r="M145" t="str">
            <v>LAW COLLEGE OVERHEAD</v>
          </cell>
        </row>
        <row r="146">
          <cell r="L146" t="str">
            <v>D700296</v>
          </cell>
          <cell r="M146" t="str">
            <v>PAVEMENT RESR OVHD</v>
          </cell>
        </row>
        <row r="147">
          <cell r="L147" t="str">
            <v>D700317</v>
          </cell>
          <cell r="M147" t="str">
            <v>COE/CS - RIA</v>
          </cell>
        </row>
        <row r="148">
          <cell r="L148" t="str">
            <v>D700318</v>
          </cell>
          <cell r="M148" t="str">
            <v>ID-RIA ACTG</v>
          </cell>
        </row>
        <row r="149">
          <cell r="L149" t="str">
            <v>D700320</v>
          </cell>
          <cell r="M149" t="str">
            <v>COMPUTER SCIENCE</v>
          </cell>
        </row>
        <row r="150">
          <cell r="L150" t="str">
            <v>D700325</v>
          </cell>
          <cell r="M150" t="str">
            <v>DRUG DISC OVERHEAD</v>
          </cell>
        </row>
        <row r="151">
          <cell r="L151" t="str">
            <v>D700326</v>
          </cell>
          <cell r="M151" t="str">
            <v>ENGR EDUC RIA</v>
          </cell>
        </row>
        <row r="152">
          <cell r="L152" t="str">
            <v>D700329</v>
          </cell>
          <cell r="M152" t="str">
            <v>CECH - PASS</v>
          </cell>
        </row>
        <row r="153">
          <cell r="L153" t="str">
            <v>D700331</v>
          </cell>
          <cell r="M153" t="str">
            <v>RADIATION ONCOLOGY OVERHEAD</v>
          </cell>
        </row>
      </sheetData>
      <sheetData sheetId="13">
        <row r="1">
          <cell r="E1" t="str">
            <v>Resp. Fund</v>
          </cell>
          <cell r="F1" t="str">
            <v>Resp. Fund Description</v>
          </cell>
          <cell r="G1" t="str">
            <v>College Fund</v>
          </cell>
          <cell r="H1" t="str">
            <v>College Description</v>
          </cell>
          <cell r="I1" t="str">
            <v>General Fund</v>
          </cell>
          <cell r="J1" t="str">
            <v>Resp. Fund</v>
          </cell>
          <cell r="K1" t="str">
            <v>College Fund</v>
          </cell>
        </row>
        <row r="2">
          <cell r="E2" t="str">
            <v>D100006</v>
          </cell>
          <cell r="F2" t="str">
            <v>CERHAS SPECIAL PROJECT</v>
          </cell>
          <cell r="G2" t="str">
            <v>D700095</v>
          </cell>
          <cell r="H2" t="str">
            <v>DAAP</v>
          </cell>
          <cell r="I2" t="str">
            <v>A100001</v>
          </cell>
          <cell r="J2" t="str">
            <v>D100006</v>
          </cell>
          <cell r="K2" t="str">
            <v>D700095</v>
          </cell>
        </row>
        <row r="3">
          <cell r="E3" t="str">
            <v>D100010</v>
          </cell>
          <cell r="F3" t="str">
            <v>ECONOMICS CTR FOR ED</v>
          </cell>
          <cell r="G3" t="str">
            <v>D700089</v>
          </cell>
          <cell r="H3" t="str">
            <v>Business</v>
          </cell>
          <cell r="I3" t="str">
            <v>A100001</v>
          </cell>
          <cell r="J3" t="str">
            <v>D100010</v>
          </cell>
          <cell r="K3" t="str">
            <v>D700089</v>
          </cell>
        </row>
        <row r="4">
          <cell r="E4" t="str">
            <v>D100292</v>
          </cell>
          <cell r="F4" t="str">
            <v>ARLITT CENTER</v>
          </cell>
          <cell r="G4" t="str">
            <v>D700243</v>
          </cell>
          <cell r="H4" t="str">
            <v>Education</v>
          </cell>
          <cell r="I4" t="str">
            <v>A100001</v>
          </cell>
          <cell r="J4" t="str">
            <v>D100292</v>
          </cell>
          <cell r="K4" t="str">
            <v>D700243</v>
          </cell>
        </row>
        <row r="5">
          <cell r="E5" t="str">
            <v>D100359</v>
          </cell>
          <cell r="F5" t="str">
            <v>LIBRARY DIGITAL PRES</v>
          </cell>
          <cell r="G5" t="str">
            <v>D100359</v>
          </cell>
          <cell r="H5" t="str">
            <v>Library Digital Pres</v>
          </cell>
          <cell r="I5" t="str">
            <v>A100001</v>
          </cell>
          <cell r="J5" t="str">
            <v>D100359</v>
          </cell>
          <cell r="K5" t="str">
            <v>D100359</v>
          </cell>
        </row>
        <row r="6">
          <cell r="E6" t="str">
            <v>D100465</v>
          </cell>
          <cell r="F6" t="str">
            <v>CONMED</v>
          </cell>
          <cell r="G6" t="str">
            <v>D700231</v>
          </cell>
          <cell r="H6" t="str">
            <v>Med Administration</v>
          </cell>
          <cell r="I6" t="str">
            <v>A100001</v>
          </cell>
          <cell r="J6" t="str">
            <v>D100465</v>
          </cell>
          <cell r="K6" t="str">
            <v>D700231</v>
          </cell>
        </row>
        <row r="7">
          <cell r="E7" t="str">
            <v>D100477</v>
          </cell>
          <cell r="F7" t="str">
            <v>CLERMONT COLLEGE OVHD</v>
          </cell>
          <cell r="G7" t="str">
            <v>D700033</v>
          </cell>
          <cell r="H7" t="str">
            <v>Clermont College</v>
          </cell>
          <cell r="I7" t="str">
            <v>A100010</v>
          </cell>
          <cell r="J7" t="str">
            <v>D100477</v>
          </cell>
          <cell r="K7" t="str">
            <v>D700033</v>
          </cell>
        </row>
        <row r="8">
          <cell r="E8" t="str">
            <v>D100803</v>
          </cell>
          <cell r="F8" t="str">
            <v>CDRI SPECIAL PROJECT</v>
          </cell>
          <cell r="G8" t="str">
            <v>D700095</v>
          </cell>
          <cell r="H8" t="str">
            <v>DAAP</v>
          </cell>
          <cell r="I8" t="str">
            <v>A100001</v>
          </cell>
          <cell r="J8" t="str">
            <v>D100803</v>
          </cell>
          <cell r="K8" t="str">
            <v>D700095</v>
          </cell>
        </row>
        <row r="9">
          <cell r="E9" t="str">
            <v>D700003</v>
          </cell>
          <cell r="F9" t="str">
            <v xml:space="preserve">PHYSIOLOGY </v>
          </cell>
          <cell r="G9" t="str">
            <v>D700231</v>
          </cell>
          <cell r="H9" t="str">
            <v>Med Administration</v>
          </cell>
          <cell r="I9" t="str">
            <v>A100001</v>
          </cell>
          <cell r="J9" t="str">
            <v>D700003</v>
          </cell>
          <cell r="K9" t="str">
            <v>D700231</v>
          </cell>
        </row>
        <row r="10">
          <cell r="E10" t="str">
            <v>D700004</v>
          </cell>
          <cell r="F10" t="str">
            <v xml:space="preserve">DERMATOLOGY </v>
          </cell>
          <cell r="G10" t="str">
            <v>D700231</v>
          </cell>
          <cell r="H10" t="str">
            <v>Med Administration</v>
          </cell>
          <cell r="I10" t="str">
            <v>A100001</v>
          </cell>
          <cell r="J10" t="str">
            <v>D700004</v>
          </cell>
          <cell r="K10" t="str">
            <v>D700231</v>
          </cell>
        </row>
        <row r="11">
          <cell r="E11" t="str">
            <v>D700005</v>
          </cell>
          <cell r="F11" t="str">
            <v xml:space="preserve">NEUROLOGY </v>
          </cell>
          <cell r="G11" t="str">
            <v>D700231</v>
          </cell>
          <cell r="H11" t="str">
            <v>Med Administration</v>
          </cell>
          <cell r="I11" t="str">
            <v>A100001</v>
          </cell>
          <cell r="J11" t="str">
            <v>D700005</v>
          </cell>
          <cell r="K11" t="str">
            <v>D700231</v>
          </cell>
        </row>
        <row r="12">
          <cell r="E12" t="str">
            <v>D700006</v>
          </cell>
          <cell r="F12" t="str">
            <v xml:space="preserve">PSYCHIATRY </v>
          </cell>
          <cell r="G12" t="str">
            <v>D700231</v>
          </cell>
          <cell r="H12" t="str">
            <v>Med Administration</v>
          </cell>
          <cell r="I12" t="str">
            <v>A100001</v>
          </cell>
          <cell r="J12" t="str">
            <v>D700006</v>
          </cell>
          <cell r="K12" t="str">
            <v>D700231</v>
          </cell>
        </row>
        <row r="13">
          <cell r="E13" t="str">
            <v>D700007</v>
          </cell>
          <cell r="F13" t="str">
            <v xml:space="preserve">FAMILY MEDICINE </v>
          </cell>
          <cell r="G13" t="str">
            <v>D700231</v>
          </cell>
          <cell r="H13" t="str">
            <v>Med Administration</v>
          </cell>
          <cell r="I13" t="str">
            <v>A100001</v>
          </cell>
          <cell r="J13" t="str">
            <v>D700007</v>
          </cell>
          <cell r="K13" t="str">
            <v>D700231</v>
          </cell>
        </row>
        <row r="14">
          <cell r="E14" t="str">
            <v>D700008</v>
          </cell>
          <cell r="F14" t="str">
            <v>ENVIRONMENTAL HEALTH</v>
          </cell>
          <cell r="G14" t="str">
            <v>D700231</v>
          </cell>
          <cell r="H14" t="str">
            <v>Med Administration</v>
          </cell>
          <cell r="I14" t="str">
            <v>A100001</v>
          </cell>
          <cell r="J14" t="str">
            <v>D700008</v>
          </cell>
          <cell r="K14" t="str">
            <v>D700231</v>
          </cell>
        </row>
        <row r="15">
          <cell r="E15" t="str">
            <v>D700010</v>
          </cell>
          <cell r="F15" t="str">
            <v xml:space="preserve">ANTHROPOLOGY </v>
          </cell>
          <cell r="G15" t="str">
            <v>D700238</v>
          </cell>
          <cell r="H15" t="str">
            <v>Arts &amp; Science</v>
          </cell>
          <cell r="I15" t="str">
            <v>A100001</v>
          </cell>
          <cell r="J15" t="str">
            <v>D700010</v>
          </cell>
          <cell r="K15" t="str">
            <v>D700238</v>
          </cell>
        </row>
        <row r="16">
          <cell r="E16" t="str">
            <v>D700011</v>
          </cell>
          <cell r="F16" t="str">
            <v xml:space="preserve">CHEMISTRY </v>
          </cell>
          <cell r="G16" t="str">
            <v>D700238</v>
          </cell>
          <cell r="H16" t="str">
            <v>Arts &amp; Science</v>
          </cell>
          <cell r="I16" t="str">
            <v>A100001</v>
          </cell>
          <cell r="J16" t="str">
            <v>D700011</v>
          </cell>
          <cell r="K16" t="str">
            <v>D700238</v>
          </cell>
        </row>
        <row r="17">
          <cell r="E17" t="str">
            <v>D700013</v>
          </cell>
          <cell r="F17" t="str">
            <v xml:space="preserve">ACCOUNTING </v>
          </cell>
          <cell r="G17" t="str">
            <v>D700089</v>
          </cell>
          <cell r="H17" t="str">
            <v>Business</v>
          </cell>
          <cell r="I17" t="str">
            <v>A100001</v>
          </cell>
          <cell r="J17" t="str">
            <v>D700013</v>
          </cell>
          <cell r="K17" t="str">
            <v>D700089</v>
          </cell>
        </row>
        <row r="18">
          <cell r="E18" t="str">
            <v>D700014</v>
          </cell>
          <cell r="F18" t="str">
            <v>QUANTITATIVE ANALYSI</v>
          </cell>
          <cell r="G18" t="str">
            <v>D700089</v>
          </cell>
          <cell r="H18" t="str">
            <v>Business</v>
          </cell>
          <cell r="I18" t="str">
            <v>A100001</v>
          </cell>
          <cell r="J18" t="str">
            <v>D700014</v>
          </cell>
          <cell r="K18" t="str">
            <v>D700089</v>
          </cell>
        </row>
        <row r="19">
          <cell r="E19" t="str">
            <v>D700016</v>
          </cell>
          <cell r="F19" t="str">
            <v>EDUCATIONAL FOUNDATI</v>
          </cell>
          <cell r="G19" t="str">
            <v>D700243</v>
          </cell>
          <cell r="H19" t="str">
            <v>Education</v>
          </cell>
          <cell r="I19" t="str">
            <v>A100001</v>
          </cell>
          <cell r="J19" t="str">
            <v>D700016</v>
          </cell>
          <cell r="K19" t="str">
            <v>D700243</v>
          </cell>
        </row>
        <row r="20">
          <cell r="E20" t="str">
            <v>D700017</v>
          </cell>
          <cell r="F20" t="str">
            <v>AEROSPACE ENGINEERIN</v>
          </cell>
          <cell r="G20" t="str">
            <v>D700169</v>
          </cell>
          <cell r="H20" t="str">
            <v>CEAS</v>
          </cell>
          <cell r="I20" t="str">
            <v>A100001</v>
          </cell>
          <cell r="J20" t="str">
            <v>D700017</v>
          </cell>
          <cell r="K20" t="str">
            <v>D700169</v>
          </cell>
        </row>
        <row r="21">
          <cell r="E21" t="str">
            <v>D700020</v>
          </cell>
          <cell r="F21" t="str">
            <v>SCHOOL OF PLANNING O</v>
          </cell>
          <cell r="G21" t="str">
            <v>D700095</v>
          </cell>
          <cell r="H21" t="str">
            <v>DAAP</v>
          </cell>
          <cell r="I21" t="str">
            <v>A100001</v>
          </cell>
          <cell r="J21" t="str">
            <v>D700020</v>
          </cell>
          <cell r="K21" t="str">
            <v>D700095</v>
          </cell>
        </row>
        <row r="22">
          <cell r="E22" t="str">
            <v>D700023</v>
          </cell>
          <cell r="F22" t="str">
            <v>Nursing</v>
          </cell>
          <cell r="G22" t="str">
            <v>D700023</v>
          </cell>
          <cell r="H22" t="str">
            <v>Nursing</v>
          </cell>
          <cell r="I22" t="str">
            <v>A100001</v>
          </cell>
          <cell r="J22" t="str">
            <v>D700023</v>
          </cell>
          <cell r="K22" t="str">
            <v>D700023</v>
          </cell>
        </row>
        <row r="23">
          <cell r="E23" t="str">
            <v>D700024</v>
          </cell>
          <cell r="F23" t="str">
            <v>Pharmacy</v>
          </cell>
          <cell r="G23" t="str">
            <v>D700024</v>
          </cell>
          <cell r="H23" t="str">
            <v>Pharmacy</v>
          </cell>
          <cell r="I23" t="str">
            <v>A100001</v>
          </cell>
          <cell r="J23" t="str">
            <v>D700024</v>
          </cell>
          <cell r="K23" t="str">
            <v>D700024</v>
          </cell>
        </row>
        <row r="24">
          <cell r="E24" t="str">
            <v>D700025</v>
          </cell>
          <cell r="F24" t="str">
            <v>SENIOR VP MED CTR OV</v>
          </cell>
          <cell r="G24" t="str">
            <v>D700025</v>
          </cell>
          <cell r="H24" t="str">
            <v>Senior VP Med Ctr</v>
          </cell>
          <cell r="I24" t="str">
            <v>A100001</v>
          </cell>
          <cell r="J24" t="str">
            <v>D700025</v>
          </cell>
          <cell r="K24" t="str">
            <v>D700025</v>
          </cell>
        </row>
        <row r="25">
          <cell r="E25" t="str">
            <v>D700026</v>
          </cell>
          <cell r="F25" t="str">
            <v>Univ CollegeRATION</v>
          </cell>
          <cell r="G25" t="str">
            <v>D700026</v>
          </cell>
          <cell r="H25" t="str">
            <v>Univ College</v>
          </cell>
          <cell r="I25" t="str">
            <v>A100001</v>
          </cell>
          <cell r="J25" t="str">
            <v>D700026</v>
          </cell>
          <cell r="K25" t="str">
            <v>D700026</v>
          </cell>
        </row>
        <row r="26">
          <cell r="E26" t="str">
            <v>D700027</v>
          </cell>
          <cell r="F26" t="str">
            <v>VLSI METHOLOGY OVHD</v>
          </cell>
          <cell r="G26" t="str">
            <v>D700104</v>
          </cell>
          <cell r="H26" t="str">
            <v xml:space="preserve">Social Work </v>
          </cell>
          <cell r="I26" t="str">
            <v>A100001</v>
          </cell>
          <cell r="J26" t="str">
            <v>D700027</v>
          </cell>
          <cell r="K26" t="str">
            <v>D700104</v>
          </cell>
        </row>
        <row r="27">
          <cell r="E27" t="str">
            <v>D700028</v>
          </cell>
          <cell r="F27" t="str">
            <v xml:space="preserve">RWC NURSING </v>
          </cell>
          <cell r="G27" t="str">
            <v>D700035</v>
          </cell>
          <cell r="H27" t="str">
            <v>R Walters- Administ</v>
          </cell>
          <cell r="I27" t="str">
            <v>A100005</v>
          </cell>
          <cell r="J27" t="str">
            <v>D700028</v>
          </cell>
          <cell r="K27" t="str">
            <v>D700035</v>
          </cell>
        </row>
        <row r="28">
          <cell r="E28" t="str">
            <v>D700033</v>
          </cell>
          <cell r="F28" t="str">
            <v>CLERMONT COLLEGE OVHD</v>
          </cell>
          <cell r="G28" t="str">
            <v>D700033</v>
          </cell>
          <cell r="H28" t="str">
            <v>Clermont College</v>
          </cell>
          <cell r="I28" t="str">
            <v>A100010</v>
          </cell>
          <cell r="J28" t="str">
            <v>D700033</v>
          </cell>
          <cell r="K28" t="str">
            <v>D700033</v>
          </cell>
        </row>
        <row r="29">
          <cell r="E29" t="str">
            <v>D700034</v>
          </cell>
          <cell r="F29" t="str">
            <v>INFECTIOUS DISEASES-RIA</v>
          </cell>
          <cell r="G29" t="str">
            <v>D700231</v>
          </cell>
          <cell r="H29" t="str">
            <v>Med Administration</v>
          </cell>
          <cell r="I29" t="str">
            <v>A100001</v>
          </cell>
          <cell r="J29" t="str">
            <v>D700034</v>
          </cell>
          <cell r="K29" t="str">
            <v>D700231</v>
          </cell>
        </row>
        <row r="30">
          <cell r="E30" t="str">
            <v>D700035</v>
          </cell>
          <cell r="F30" t="str">
            <v>R WALTERS- ADMINIST</v>
          </cell>
          <cell r="G30" t="str">
            <v>D700035</v>
          </cell>
          <cell r="H30" t="str">
            <v>Raymond Walters</v>
          </cell>
          <cell r="I30" t="str">
            <v>A100005</v>
          </cell>
          <cell r="J30" t="str">
            <v>D700035</v>
          </cell>
          <cell r="K30" t="str">
            <v>D700035</v>
          </cell>
        </row>
        <row r="31">
          <cell r="E31" t="str">
            <v>D700037</v>
          </cell>
          <cell r="F31" t="str">
            <v>OMI/CAS ADMIN OVHD</v>
          </cell>
          <cell r="G31" t="str">
            <v>D700037</v>
          </cell>
          <cell r="H31" t="str">
            <v>OMI/CAS</v>
          </cell>
          <cell r="I31" t="str">
            <v>A100001</v>
          </cell>
          <cell r="J31" t="str">
            <v>D700037</v>
          </cell>
          <cell r="K31" t="str">
            <v>D700037</v>
          </cell>
        </row>
        <row r="32">
          <cell r="E32" t="str">
            <v>D700039</v>
          </cell>
          <cell r="F32" t="str">
            <v>PROFESSIONAL PRACTIC</v>
          </cell>
          <cell r="G32" t="str">
            <v>D700039</v>
          </cell>
          <cell r="H32" t="str">
            <v>Professional Practice</v>
          </cell>
          <cell r="I32" t="str">
            <v>A100001</v>
          </cell>
          <cell r="J32" t="str">
            <v>D700039</v>
          </cell>
          <cell r="K32" t="str">
            <v>D700039</v>
          </cell>
        </row>
        <row r="33">
          <cell r="E33" t="str">
            <v>D700042</v>
          </cell>
          <cell r="F33" t="str">
            <v>INST APPLIED INTERDISC</v>
          </cell>
          <cell r="G33" t="str">
            <v>D700042</v>
          </cell>
          <cell r="H33" t="str">
            <v>Inst Applied Inter</v>
          </cell>
          <cell r="I33" t="str">
            <v>A100001</v>
          </cell>
          <cell r="J33" t="str">
            <v>D700042</v>
          </cell>
          <cell r="K33" t="str">
            <v>D700042</v>
          </cell>
        </row>
        <row r="34">
          <cell r="E34" t="str">
            <v>D700049</v>
          </cell>
          <cell r="F34" t="str">
            <v>Judaic Studies Overhead</v>
          </cell>
          <cell r="G34" t="str">
            <v>D700238</v>
          </cell>
          <cell r="H34" t="str">
            <v>Arts &amp; Science</v>
          </cell>
          <cell r="I34" t="str">
            <v>A100001</v>
          </cell>
          <cell r="J34" t="str">
            <v>D700049</v>
          </cell>
          <cell r="K34" t="str">
            <v>D700238</v>
          </cell>
        </row>
        <row r="35">
          <cell r="E35" t="str">
            <v>D700046</v>
          </cell>
          <cell r="F35" t="str">
            <v>PI-ALLENMANG (MINE)</v>
          </cell>
          <cell r="G35" t="str">
            <v>D700169</v>
          </cell>
          <cell r="H35" t="str">
            <v>CEAS</v>
          </cell>
          <cell r="I35" t="str">
            <v>A100001</v>
          </cell>
          <cell r="J35" t="str">
            <v>D700046</v>
          </cell>
          <cell r="K35" t="str">
            <v>D700169</v>
          </cell>
        </row>
        <row r="36">
          <cell r="E36" t="str">
            <v>D700064</v>
          </cell>
          <cell r="F36" t="str">
            <v>CERAMICS STRUCTURE</v>
          </cell>
          <cell r="G36" t="str">
            <v>D700243</v>
          </cell>
          <cell r="H36" t="str">
            <v>Education</v>
          </cell>
          <cell r="I36" t="str">
            <v>A100001</v>
          </cell>
          <cell r="J36" t="str">
            <v>D700064</v>
          </cell>
          <cell r="K36" t="str">
            <v>D700243</v>
          </cell>
        </row>
        <row r="37">
          <cell r="E37" t="str">
            <v>D700071</v>
          </cell>
          <cell r="F37" t="str">
            <v>CEE MICROBIOLOGY OVHD</v>
          </cell>
          <cell r="G37" t="str">
            <v>D700071</v>
          </cell>
          <cell r="H37" t="str">
            <v>CEE Microbiology</v>
          </cell>
          <cell r="I37" t="str">
            <v>A100001</v>
          </cell>
          <cell r="J37" t="str">
            <v>D700071</v>
          </cell>
          <cell r="K37" t="str">
            <v>D700071</v>
          </cell>
        </row>
        <row r="38">
          <cell r="E38" t="str">
            <v>D700079</v>
          </cell>
          <cell r="F38" t="str">
            <v xml:space="preserve">PATHOLOGY </v>
          </cell>
          <cell r="G38" t="str">
            <v>D700231</v>
          </cell>
          <cell r="H38" t="str">
            <v>Med Administration</v>
          </cell>
          <cell r="I38" t="str">
            <v>A100001</v>
          </cell>
          <cell r="J38" t="str">
            <v>D700079</v>
          </cell>
          <cell r="K38" t="str">
            <v>D700231</v>
          </cell>
        </row>
        <row r="39">
          <cell r="E39" t="str">
            <v>D700080</v>
          </cell>
          <cell r="F39" t="str">
            <v>PHYSICAL MED &amp; REHAB</v>
          </cell>
          <cell r="G39" t="str">
            <v>D700231</v>
          </cell>
          <cell r="H39" t="str">
            <v>Med Administration</v>
          </cell>
          <cell r="I39" t="str">
            <v>A100001</v>
          </cell>
          <cell r="J39" t="str">
            <v>D700080</v>
          </cell>
          <cell r="K39" t="str">
            <v>D700231</v>
          </cell>
        </row>
        <row r="40">
          <cell r="E40" t="str">
            <v>D700081</v>
          </cell>
          <cell r="F40" t="str">
            <v>OPTHALMOLOGY OVERHEA</v>
          </cell>
          <cell r="G40" t="str">
            <v>D700231</v>
          </cell>
          <cell r="H40" t="str">
            <v>Med Administration</v>
          </cell>
          <cell r="I40" t="str">
            <v>A100001</v>
          </cell>
          <cell r="J40" t="str">
            <v>D700081</v>
          </cell>
          <cell r="K40" t="str">
            <v>D700231</v>
          </cell>
        </row>
        <row r="41">
          <cell r="E41" t="str">
            <v>D700082</v>
          </cell>
          <cell r="F41" t="str">
            <v xml:space="preserve">RADIOLOGY </v>
          </cell>
          <cell r="G41" t="str">
            <v>D700231</v>
          </cell>
          <cell r="H41" t="str">
            <v>Med Administration</v>
          </cell>
          <cell r="I41" t="str">
            <v>A100001</v>
          </cell>
          <cell r="J41" t="str">
            <v>D700082</v>
          </cell>
          <cell r="K41" t="str">
            <v>D700231</v>
          </cell>
        </row>
        <row r="42">
          <cell r="E42" t="str">
            <v>D700083</v>
          </cell>
          <cell r="F42" t="str">
            <v>MED SCIENCE LIBRARY</v>
          </cell>
          <cell r="G42" t="str">
            <v>D700231</v>
          </cell>
          <cell r="H42" t="str">
            <v>Med Administration</v>
          </cell>
          <cell r="I42" t="str">
            <v>A100001</v>
          </cell>
          <cell r="J42" t="str">
            <v>D700083</v>
          </cell>
          <cell r="K42" t="str">
            <v>D700231</v>
          </cell>
        </row>
        <row r="43">
          <cell r="E43" t="str">
            <v>D700085</v>
          </cell>
          <cell r="F43" t="str">
            <v xml:space="preserve">CLASSICS </v>
          </cell>
          <cell r="G43" t="str">
            <v>D700238</v>
          </cell>
          <cell r="H43" t="str">
            <v>Arts &amp; Science</v>
          </cell>
          <cell r="I43" t="str">
            <v>A100001</v>
          </cell>
          <cell r="J43" t="str">
            <v>D700085</v>
          </cell>
          <cell r="K43" t="str">
            <v>D700238</v>
          </cell>
        </row>
        <row r="44">
          <cell r="E44" t="str">
            <v>D700086</v>
          </cell>
          <cell r="F44" t="str">
            <v>BIOLOGICAL SCIENCES</v>
          </cell>
          <cell r="G44" t="str">
            <v>D700238</v>
          </cell>
          <cell r="H44" t="str">
            <v>Arts &amp; Science</v>
          </cell>
          <cell r="I44" t="str">
            <v>A100001</v>
          </cell>
          <cell r="J44" t="str">
            <v>D700086</v>
          </cell>
          <cell r="K44" t="str">
            <v>D700238</v>
          </cell>
        </row>
        <row r="45">
          <cell r="E45" t="str">
            <v>D700087</v>
          </cell>
          <cell r="F45" t="str">
            <v xml:space="preserve">GEOLOGY </v>
          </cell>
          <cell r="G45" t="str">
            <v>D700238</v>
          </cell>
          <cell r="H45" t="str">
            <v>Arts &amp; Science</v>
          </cell>
          <cell r="I45" t="str">
            <v>A100001</v>
          </cell>
          <cell r="J45" t="str">
            <v>D700087</v>
          </cell>
          <cell r="K45" t="str">
            <v>D700238</v>
          </cell>
        </row>
        <row r="46">
          <cell r="E46" t="str">
            <v>D700088</v>
          </cell>
          <cell r="F46" t="str">
            <v xml:space="preserve">HISTORY </v>
          </cell>
          <cell r="G46" t="str">
            <v>D700238</v>
          </cell>
          <cell r="H46" t="str">
            <v>Arts &amp; Science</v>
          </cell>
          <cell r="I46" t="str">
            <v>A100001</v>
          </cell>
          <cell r="J46" t="str">
            <v>D700088</v>
          </cell>
          <cell r="K46" t="str">
            <v>D700238</v>
          </cell>
        </row>
        <row r="47">
          <cell r="E47" t="str">
            <v>D700089</v>
          </cell>
          <cell r="F47" t="str">
            <v>Business</v>
          </cell>
          <cell r="G47" t="str">
            <v>D700089</v>
          </cell>
          <cell r="H47" t="str">
            <v>Business</v>
          </cell>
          <cell r="I47" t="str">
            <v>A100001</v>
          </cell>
          <cell r="J47" t="str">
            <v>D700089</v>
          </cell>
          <cell r="K47" t="str">
            <v>D700089</v>
          </cell>
        </row>
        <row r="48">
          <cell r="E48" t="str">
            <v>D700090</v>
          </cell>
          <cell r="F48" t="str">
            <v xml:space="preserve">MARKETING </v>
          </cell>
          <cell r="G48" t="str">
            <v>D700089</v>
          </cell>
          <cell r="H48" t="str">
            <v>Business</v>
          </cell>
          <cell r="I48" t="str">
            <v>A100001</v>
          </cell>
          <cell r="J48" t="str">
            <v>D700090</v>
          </cell>
          <cell r="K48" t="str">
            <v>D700089</v>
          </cell>
        </row>
        <row r="49">
          <cell r="E49" t="str">
            <v>D700091</v>
          </cell>
          <cell r="F49" t="str">
            <v>SCHOOL PSYCH &amp; COUNS</v>
          </cell>
          <cell r="G49" t="str">
            <v>D700243</v>
          </cell>
          <cell r="H49" t="str">
            <v>Education</v>
          </cell>
          <cell r="I49" t="str">
            <v>A100001</v>
          </cell>
          <cell r="J49" t="str">
            <v>D700091</v>
          </cell>
          <cell r="K49" t="str">
            <v>D700243</v>
          </cell>
        </row>
        <row r="50">
          <cell r="E50" t="str">
            <v>D700092</v>
          </cell>
          <cell r="F50" t="str">
            <v>ECE-OH EMINENT SCHOLAR</v>
          </cell>
          <cell r="G50" t="str">
            <v>D700169</v>
          </cell>
          <cell r="H50" t="str">
            <v>CEAS</v>
          </cell>
          <cell r="I50" t="str">
            <v>A100001</v>
          </cell>
          <cell r="J50" t="str">
            <v>D700092</v>
          </cell>
          <cell r="K50" t="str">
            <v>D700169</v>
          </cell>
        </row>
        <row r="51">
          <cell r="E51" t="str">
            <v>D700093</v>
          </cell>
          <cell r="F51" t="str">
            <v>CHEMICAL ENGINEERING</v>
          </cell>
          <cell r="G51" t="str">
            <v>D700169</v>
          </cell>
          <cell r="H51" t="str">
            <v>CEAS</v>
          </cell>
          <cell r="I51" t="str">
            <v>A100001</v>
          </cell>
          <cell r="J51" t="str">
            <v>D700093</v>
          </cell>
          <cell r="K51" t="str">
            <v>D700169</v>
          </cell>
        </row>
        <row r="52">
          <cell r="E52" t="str">
            <v>D700095</v>
          </cell>
          <cell r="F52" t="str">
            <v>DAAP</v>
          </cell>
          <cell r="G52" t="str">
            <v>D700095</v>
          </cell>
          <cell r="H52" t="str">
            <v>DAAP</v>
          </cell>
          <cell r="I52" t="str">
            <v>A100001</v>
          </cell>
          <cell r="J52" t="str">
            <v>D700095</v>
          </cell>
          <cell r="K52" t="str">
            <v>D700095</v>
          </cell>
        </row>
        <row r="53">
          <cell r="E53" t="str">
            <v>D700096</v>
          </cell>
          <cell r="F53" t="str">
            <v>GRAPHIC DESIGN OVERH</v>
          </cell>
          <cell r="G53" t="str">
            <v>D700095</v>
          </cell>
          <cell r="H53" t="str">
            <v>DAAP</v>
          </cell>
          <cell r="I53" t="str">
            <v>A100001</v>
          </cell>
          <cell r="J53" t="str">
            <v>D700096</v>
          </cell>
          <cell r="K53" t="str">
            <v>D700095</v>
          </cell>
        </row>
        <row r="54">
          <cell r="E54" t="str">
            <v>D700101</v>
          </cell>
          <cell r="F54" t="str">
            <v>GRADUATE SCHOOL OVHD</v>
          </cell>
          <cell r="G54" t="str">
            <v>D700101</v>
          </cell>
          <cell r="H54" t="str">
            <v>Graduate School</v>
          </cell>
          <cell r="I54" t="str">
            <v>A100001</v>
          </cell>
          <cell r="J54" t="str">
            <v>D700101</v>
          </cell>
          <cell r="K54" t="str">
            <v>D700101</v>
          </cell>
        </row>
        <row r="55">
          <cell r="E55" t="str">
            <v>D700103</v>
          </cell>
          <cell r="F55" t="str">
            <v xml:space="preserve">SOCIAL WORK </v>
          </cell>
          <cell r="G55" t="str">
            <v>D700104</v>
          </cell>
          <cell r="H55" t="str">
            <v xml:space="preserve">Social Work </v>
          </cell>
          <cell r="I55" t="str">
            <v>A100001</v>
          </cell>
          <cell r="J55" t="str">
            <v>D700103</v>
          </cell>
          <cell r="K55" t="str">
            <v>D700104</v>
          </cell>
        </row>
        <row r="56">
          <cell r="E56" t="str">
            <v>D700104</v>
          </cell>
          <cell r="F56" t="str">
            <v xml:space="preserve">SOCIAL WORK </v>
          </cell>
          <cell r="G56" t="str">
            <v>D700104</v>
          </cell>
          <cell r="H56" t="str">
            <v xml:space="preserve">Social Work </v>
          </cell>
          <cell r="I56" t="str">
            <v>A100001</v>
          </cell>
          <cell r="J56" t="str">
            <v>D700104</v>
          </cell>
          <cell r="K56" t="str">
            <v>D700104</v>
          </cell>
        </row>
        <row r="57">
          <cell r="E57" t="str">
            <v>D700105</v>
          </cell>
          <cell r="F57" t="str">
            <v xml:space="preserve">NUTRITION </v>
          </cell>
          <cell r="G57" t="str">
            <v>D700147</v>
          </cell>
          <cell r="H57" t="str">
            <v>Allied Health Science</v>
          </cell>
          <cell r="I57" t="str">
            <v>A100001</v>
          </cell>
          <cell r="J57" t="str">
            <v>D700105</v>
          </cell>
          <cell r="K57" t="str">
            <v>D700147</v>
          </cell>
        </row>
        <row r="58">
          <cell r="E58" t="str">
            <v>D700106</v>
          </cell>
          <cell r="F58" t="str">
            <v xml:space="preserve">DADS </v>
          </cell>
          <cell r="G58" t="str">
            <v>D700147</v>
          </cell>
          <cell r="H58" t="str">
            <v>Allied Health Science</v>
          </cell>
          <cell r="I58" t="str">
            <v>A100001</v>
          </cell>
          <cell r="J58" t="str">
            <v>D700106</v>
          </cell>
          <cell r="K58" t="str">
            <v>D700147</v>
          </cell>
        </row>
        <row r="59">
          <cell r="E59" t="str">
            <v>D700113</v>
          </cell>
          <cell r="F59" t="str">
            <v>OMI/CAS-CONTR SCIENCE</v>
          </cell>
          <cell r="G59" t="str">
            <v>D700169</v>
          </cell>
          <cell r="H59" t="str">
            <v>CEAS</v>
          </cell>
          <cell r="I59" t="str">
            <v>A100001</v>
          </cell>
          <cell r="J59" t="str">
            <v>D700113</v>
          </cell>
          <cell r="K59" t="str">
            <v>D700169</v>
          </cell>
        </row>
        <row r="60">
          <cell r="E60" t="str">
            <v>D700114</v>
          </cell>
          <cell r="F60" t="str">
            <v>MINE RESEARCH INCENT</v>
          </cell>
          <cell r="G60" t="str">
            <v>D700169</v>
          </cell>
          <cell r="H60" t="str">
            <v>CEAS</v>
          </cell>
          <cell r="I60" t="str">
            <v>A100001</v>
          </cell>
          <cell r="J60" t="str">
            <v>D700114</v>
          </cell>
          <cell r="K60" t="str">
            <v>D700169</v>
          </cell>
        </row>
        <row r="61">
          <cell r="E61" t="str">
            <v>D700122</v>
          </cell>
          <cell r="F61" t="str">
            <v>VICE PRES FOR STDNT</v>
          </cell>
          <cell r="G61" t="str">
            <v>D700122</v>
          </cell>
          <cell r="H61" t="str">
            <v>VP for Student Affairs</v>
          </cell>
          <cell r="I61" t="str">
            <v>A100001</v>
          </cell>
          <cell r="J61" t="str">
            <v>D700122</v>
          </cell>
          <cell r="K61" t="str">
            <v>D700122</v>
          </cell>
        </row>
        <row r="62">
          <cell r="E62" t="str">
            <v>D700124</v>
          </cell>
          <cell r="F62" t="str">
            <v>UPWARD BOUND OVERHD</v>
          </cell>
          <cell r="G62" t="str">
            <v>D700026</v>
          </cell>
          <cell r="H62" t="str">
            <v>Univ College</v>
          </cell>
          <cell r="I62" t="str">
            <v>A100001</v>
          </cell>
          <cell r="J62" t="str">
            <v>D700124</v>
          </cell>
          <cell r="K62" t="str">
            <v>D700026</v>
          </cell>
        </row>
        <row r="63">
          <cell r="E63" t="str">
            <v>D700125</v>
          </cell>
          <cell r="F63" t="str">
            <v>ROMANCE LANGUAGES OV</v>
          </cell>
          <cell r="G63" t="str">
            <v>D700238</v>
          </cell>
          <cell r="H63" t="str">
            <v>Arts &amp; Science</v>
          </cell>
          <cell r="I63" t="str">
            <v>A100001</v>
          </cell>
          <cell r="J63" t="str">
            <v>D700125</v>
          </cell>
          <cell r="K63" t="str">
            <v>D700238</v>
          </cell>
        </row>
        <row r="64">
          <cell r="E64" t="str">
            <v>D700132</v>
          </cell>
          <cell r="F64" t="str">
            <v>COMMUNICATION</v>
          </cell>
          <cell r="G64" t="str">
            <v>D700238</v>
          </cell>
          <cell r="H64" t="str">
            <v>Arts &amp; Science</v>
          </cell>
          <cell r="I64" t="str">
            <v>A100001</v>
          </cell>
          <cell r="J64" t="str">
            <v>D700132</v>
          </cell>
          <cell r="K64" t="str">
            <v>D700238</v>
          </cell>
        </row>
        <row r="65">
          <cell r="E65" t="str">
            <v>D700147</v>
          </cell>
          <cell r="F65" t="str">
            <v>ALLIED HEALTH SCIENC</v>
          </cell>
          <cell r="G65" t="str">
            <v>D700147</v>
          </cell>
          <cell r="H65" t="str">
            <v>Allied Health Scienc</v>
          </cell>
          <cell r="I65" t="str">
            <v>A100001</v>
          </cell>
          <cell r="J65" t="str">
            <v>D700147</v>
          </cell>
          <cell r="K65" t="str">
            <v>D700147</v>
          </cell>
        </row>
        <row r="66">
          <cell r="E66" t="str">
            <v>D700155</v>
          </cell>
          <cell r="F66" t="str">
            <v>CANCER &amp; CELL BIOLOGY</v>
          </cell>
          <cell r="G66" t="str">
            <v>D700231</v>
          </cell>
          <cell r="H66" t="str">
            <v>Med Administration</v>
          </cell>
          <cell r="I66" t="str">
            <v>A100001</v>
          </cell>
          <cell r="J66" t="str">
            <v>D700155</v>
          </cell>
          <cell r="K66" t="str">
            <v>D700231</v>
          </cell>
        </row>
        <row r="67">
          <cell r="E67" t="str">
            <v>D700156</v>
          </cell>
          <cell r="F67" t="str">
            <v>INTERNAL MEDICINE OV</v>
          </cell>
          <cell r="G67" t="str">
            <v>D700231</v>
          </cell>
          <cell r="H67" t="str">
            <v>Med Administration</v>
          </cell>
          <cell r="I67" t="str">
            <v>A100001</v>
          </cell>
          <cell r="J67" t="str">
            <v>D700156</v>
          </cell>
          <cell r="K67" t="str">
            <v>D700231</v>
          </cell>
        </row>
        <row r="68">
          <cell r="E68" t="str">
            <v>D700157</v>
          </cell>
          <cell r="F68" t="str">
            <v>OBSTETRICS/GYNECOLOG</v>
          </cell>
          <cell r="G68" t="str">
            <v>D700231</v>
          </cell>
          <cell r="H68" t="str">
            <v>Med Administration</v>
          </cell>
          <cell r="I68" t="str">
            <v>A100001</v>
          </cell>
          <cell r="J68" t="str">
            <v>D700157</v>
          </cell>
          <cell r="K68" t="str">
            <v>D700231</v>
          </cell>
        </row>
        <row r="69">
          <cell r="E69" t="str">
            <v>D700158</v>
          </cell>
          <cell r="F69" t="str">
            <v xml:space="preserve">PEDIATRICS </v>
          </cell>
          <cell r="G69" t="str">
            <v>D700231</v>
          </cell>
          <cell r="H69" t="str">
            <v>Med Administration</v>
          </cell>
          <cell r="I69" t="str">
            <v>A100001</v>
          </cell>
          <cell r="J69" t="str">
            <v>D700158</v>
          </cell>
          <cell r="K69" t="str">
            <v>D700231</v>
          </cell>
        </row>
        <row r="70">
          <cell r="E70" t="str">
            <v>D700159</v>
          </cell>
          <cell r="F70" t="str">
            <v>ANESTHESIOLOGY OVERH</v>
          </cell>
          <cell r="G70" t="str">
            <v>D700231</v>
          </cell>
          <cell r="H70" t="str">
            <v>Med Administration</v>
          </cell>
          <cell r="I70" t="str">
            <v>A100001</v>
          </cell>
          <cell r="J70" t="str">
            <v>D700159</v>
          </cell>
          <cell r="K70" t="str">
            <v>D700231</v>
          </cell>
        </row>
        <row r="71">
          <cell r="E71" t="str">
            <v>D700160</v>
          </cell>
          <cell r="F71" t="str">
            <v>INTERDISCIPLINARY OV</v>
          </cell>
          <cell r="G71" t="str">
            <v>D700231</v>
          </cell>
          <cell r="H71" t="str">
            <v>Med Administration</v>
          </cell>
          <cell r="I71" t="str">
            <v>A100001</v>
          </cell>
          <cell r="J71" t="str">
            <v>D700160</v>
          </cell>
          <cell r="K71" t="str">
            <v>D700231</v>
          </cell>
        </row>
        <row r="72">
          <cell r="E72" t="str">
            <v>D700161</v>
          </cell>
          <cell r="F72" t="str">
            <v>EMERGENCY MEDICINE O</v>
          </cell>
          <cell r="G72" t="str">
            <v>D700231</v>
          </cell>
          <cell r="H72" t="str">
            <v>Med Administration</v>
          </cell>
          <cell r="I72" t="str">
            <v>A100001</v>
          </cell>
          <cell r="J72" t="str">
            <v>D700161</v>
          </cell>
          <cell r="K72" t="str">
            <v>D700231</v>
          </cell>
        </row>
        <row r="73">
          <cell r="E73" t="str">
            <v>D700162</v>
          </cell>
          <cell r="F73" t="str">
            <v xml:space="preserve">SOCIOLOGY </v>
          </cell>
          <cell r="G73" t="str">
            <v>D700238</v>
          </cell>
          <cell r="H73" t="str">
            <v>Arts &amp; Science</v>
          </cell>
          <cell r="I73" t="str">
            <v>A100001</v>
          </cell>
          <cell r="J73" t="str">
            <v>D700162</v>
          </cell>
          <cell r="K73" t="str">
            <v>D700238</v>
          </cell>
        </row>
        <row r="74">
          <cell r="E74" t="str">
            <v>D700163</v>
          </cell>
          <cell r="F74" t="str">
            <v xml:space="preserve">MATHEMATICS </v>
          </cell>
          <cell r="G74" t="str">
            <v>D700238</v>
          </cell>
          <cell r="H74" t="str">
            <v>Arts &amp; Science</v>
          </cell>
          <cell r="I74" t="str">
            <v>A100001</v>
          </cell>
          <cell r="J74" t="str">
            <v>D700163</v>
          </cell>
          <cell r="K74" t="str">
            <v>D700238</v>
          </cell>
        </row>
        <row r="75">
          <cell r="E75" t="str">
            <v>D700164</v>
          </cell>
          <cell r="F75" t="str">
            <v xml:space="preserve">PSYCHOLOGY </v>
          </cell>
          <cell r="G75" t="str">
            <v>D700238</v>
          </cell>
          <cell r="H75" t="str">
            <v>Arts &amp; Science</v>
          </cell>
          <cell r="I75" t="str">
            <v>A100001</v>
          </cell>
          <cell r="J75" t="str">
            <v>D700164</v>
          </cell>
          <cell r="K75" t="str">
            <v>D700238</v>
          </cell>
        </row>
        <row r="76">
          <cell r="E76" t="str">
            <v>D700165</v>
          </cell>
          <cell r="F76" t="str">
            <v>POLITICAL SCIENCE OV</v>
          </cell>
          <cell r="G76" t="str">
            <v>D700238</v>
          </cell>
          <cell r="H76" t="str">
            <v>Arts &amp; Science</v>
          </cell>
          <cell r="I76" t="str">
            <v>A100001</v>
          </cell>
          <cell r="J76" t="str">
            <v>D700165</v>
          </cell>
          <cell r="K76" t="str">
            <v>D700238</v>
          </cell>
        </row>
        <row r="77">
          <cell r="E77" t="str">
            <v>D700167</v>
          </cell>
          <cell r="F77" t="str">
            <v>CURRICULUM &amp; INSTRUC</v>
          </cell>
          <cell r="G77" t="str">
            <v>D700243</v>
          </cell>
          <cell r="H77" t="str">
            <v>Education</v>
          </cell>
          <cell r="I77" t="str">
            <v>A100001</v>
          </cell>
          <cell r="J77" t="str">
            <v>D700167</v>
          </cell>
          <cell r="K77" t="str">
            <v>D700243</v>
          </cell>
        </row>
        <row r="78">
          <cell r="E78" t="str">
            <v>D700168</v>
          </cell>
          <cell r="F78" t="str">
            <v>HEALTH &amp; NUTRITION S</v>
          </cell>
          <cell r="G78" t="str">
            <v>D700243</v>
          </cell>
          <cell r="H78" t="str">
            <v>Education</v>
          </cell>
          <cell r="I78" t="str">
            <v>A100001</v>
          </cell>
          <cell r="J78" t="str">
            <v>D700168</v>
          </cell>
          <cell r="K78" t="str">
            <v>D700243</v>
          </cell>
        </row>
        <row r="79">
          <cell r="E79" t="str">
            <v>D700169</v>
          </cell>
          <cell r="F79" t="str">
            <v>CEAS</v>
          </cell>
          <cell r="G79" t="str">
            <v>D700169</v>
          </cell>
          <cell r="H79" t="str">
            <v>CEAS</v>
          </cell>
          <cell r="I79" t="str">
            <v>A100001</v>
          </cell>
          <cell r="J79" t="str">
            <v>D700169</v>
          </cell>
          <cell r="K79" t="str">
            <v>D700169</v>
          </cell>
        </row>
        <row r="80">
          <cell r="E80" t="str">
            <v>D700170</v>
          </cell>
          <cell r="F80" t="str">
            <v>ELECTRICAL ENGINEERING</v>
          </cell>
          <cell r="G80" t="str">
            <v>D700169</v>
          </cell>
          <cell r="H80" t="str">
            <v>CEAS</v>
          </cell>
          <cell r="I80" t="str">
            <v>A100001</v>
          </cell>
          <cell r="J80" t="str">
            <v>D700170</v>
          </cell>
          <cell r="K80" t="str">
            <v>D700169</v>
          </cell>
        </row>
        <row r="81">
          <cell r="E81" t="str">
            <v>D700172</v>
          </cell>
          <cell r="F81" t="str">
            <v xml:space="preserve">SAID </v>
          </cell>
          <cell r="G81" t="str">
            <v>D700095</v>
          </cell>
          <cell r="H81" t="str">
            <v>DAAP</v>
          </cell>
          <cell r="I81" t="str">
            <v>A100001</v>
          </cell>
          <cell r="J81" t="str">
            <v>D700172</v>
          </cell>
          <cell r="K81" t="str">
            <v>D700095</v>
          </cell>
        </row>
        <row r="82">
          <cell r="E82" t="str">
            <v>D700174</v>
          </cell>
          <cell r="F82" t="str">
            <v>CCM ADMINISTRATION OH</v>
          </cell>
          <cell r="G82" t="str">
            <v>D700174</v>
          </cell>
          <cell r="H82" t="str">
            <v xml:space="preserve">CCM </v>
          </cell>
          <cell r="I82" t="str">
            <v>A100001</v>
          </cell>
          <cell r="J82" t="str">
            <v>D700174</v>
          </cell>
          <cell r="K82" t="str">
            <v>D700174</v>
          </cell>
        </row>
        <row r="83">
          <cell r="E83" t="str">
            <v>D700181</v>
          </cell>
          <cell r="F83" t="str">
            <v xml:space="preserve">REHAB </v>
          </cell>
          <cell r="G83" t="str">
            <v>D700147</v>
          </cell>
          <cell r="H83" t="str">
            <v>Allied Health Science</v>
          </cell>
          <cell r="I83" t="str">
            <v>A100001</v>
          </cell>
          <cell r="J83" t="str">
            <v>D700181</v>
          </cell>
          <cell r="K83" t="str">
            <v>D700147</v>
          </cell>
        </row>
        <row r="84">
          <cell r="E84" t="str">
            <v>D700182</v>
          </cell>
          <cell r="F84" t="str">
            <v>ELECTRONIC DEVICES OVHD</v>
          </cell>
          <cell r="G84" t="str">
            <v>D700290</v>
          </cell>
          <cell r="H84" t="str">
            <v xml:space="preserve">Law College </v>
          </cell>
          <cell r="I84" t="str">
            <v>A100001</v>
          </cell>
          <cell r="J84" t="str">
            <v>D700182</v>
          </cell>
          <cell r="K84" t="str">
            <v>D700290</v>
          </cell>
        </row>
        <row r="85">
          <cell r="E85" t="str">
            <v>D700187</v>
          </cell>
          <cell r="F85" t="str">
            <v>CARDIOLOGY-RIA</v>
          </cell>
          <cell r="G85" t="str">
            <v>D700231</v>
          </cell>
          <cell r="H85" t="str">
            <v>Med Administration</v>
          </cell>
          <cell r="I85" t="str">
            <v>A100001</v>
          </cell>
          <cell r="J85" t="str">
            <v>D700187</v>
          </cell>
          <cell r="K85" t="str">
            <v>D700231</v>
          </cell>
        </row>
        <row r="86">
          <cell r="E86" t="str">
            <v>D700189</v>
          </cell>
          <cell r="F86" t="str">
            <v>COMMUNICATION SCNCS/</v>
          </cell>
          <cell r="G86" t="str">
            <v>D700147</v>
          </cell>
          <cell r="H86" t="str">
            <v>Allied Health Scienc</v>
          </cell>
          <cell r="I86" t="str">
            <v>A100001</v>
          </cell>
          <cell r="J86" t="str">
            <v>D700189</v>
          </cell>
          <cell r="K86" t="str">
            <v>D700147</v>
          </cell>
        </row>
        <row r="87">
          <cell r="E87" t="str">
            <v>D700193</v>
          </cell>
          <cell r="F87" t="str">
            <v>BEHAVIORAL SCIENCES</v>
          </cell>
          <cell r="G87" t="str">
            <v>D700193</v>
          </cell>
          <cell r="H87" t="str">
            <v>Behavioral Sciences</v>
          </cell>
          <cell r="I87" t="str">
            <v>A100001</v>
          </cell>
          <cell r="J87" t="str">
            <v>D700193</v>
          </cell>
          <cell r="K87" t="str">
            <v>D700193</v>
          </cell>
        </row>
        <row r="88">
          <cell r="E88" t="str">
            <v>D700198</v>
          </cell>
          <cell r="F88" t="str">
            <v>WOMENS STUDIES OVHD</v>
          </cell>
          <cell r="G88" t="str">
            <v>D700238</v>
          </cell>
          <cell r="H88" t="str">
            <v>Arts &amp; Science</v>
          </cell>
          <cell r="I88" t="str">
            <v>A100001</v>
          </cell>
          <cell r="J88" t="str">
            <v>D700198</v>
          </cell>
          <cell r="K88" t="str">
            <v>D700238</v>
          </cell>
        </row>
        <row r="89">
          <cell r="E89" t="str">
            <v>D700201</v>
          </cell>
          <cell r="F89" t="str">
            <v>AFRO-AMERICAN STUDIES</v>
          </cell>
          <cell r="G89" t="str">
            <v>D700238</v>
          </cell>
          <cell r="H89" t="str">
            <v>Arts &amp; Science</v>
          </cell>
          <cell r="I89" t="str">
            <v>A100001</v>
          </cell>
          <cell r="J89" t="str">
            <v>D700201</v>
          </cell>
          <cell r="K89" t="str">
            <v>D700238</v>
          </cell>
        </row>
        <row r="90">
          <cell r="E90" t="str">
            <v>D700209</v>
          </cell>
          <cell r="F90" t="str">
            <v xml:space="preserve">HOXWORTH </v>
          </cell>
          <cell r="G90" t="str">
            <v>D700209</v>
          </cell>
          <cell r="H90" t="str">
            <v>Hoxworth</v>
          </cell>
          <cell r="I90" t="str">
            <v>A100001</v>
          </cell>
          <cell r="J90" t="str">
            <v>D700209</v>
          </cell>
          <cell r="K90" t="str">
            <v>D700209</v>
          </cell>
        </row>
        <row r="91">
          <cell r="E91" t="str">
            <v>D700210</v>
          </cell>
          <cell r="F91" t="str">
            <v xml:space="preserve">RURAL HEALTH </v>
          </cell>
          <cell r="G91" t="str">
            <v>D700231</v>
          </cell>
          <cell r="H91" t="str">
            <v>Med Administration</v>
          </cell>
          <cell r="I91" t="str">
            <v>A100001</v>
          </cell>
          <cell r="J91" t="str">
            <v>D700210</v>
          </cell>
          <cell r="K91" t="str">
            <v>D700231</v>
          </cell>
        </row>
        <row r="92">
          <cell r="E92" t="str">
            <v>D700216</v>
          </cell>
          <cell r="F92" t="str">
            <v>ARLITT CENTER</v>
          </cell>
          <cell r="G92" t="str">
            <v>D700243</v>
          </cell>
          <cell r="H92" t="str">
            <v>Education</v>
          </cell>
          <cell r="I92" t="str">
            <v>A100001</v>
          </cell>
          <cell r="J92" t="str">
            <v>D700216</v>
          </cell>
          <cell r="K92" t="str">
            <v>D700243</v>
          </cell>
        </row>
        <row r="93">
          <cell r="E93" t="str">
            <v>D700220</v>
          </cell>
          <cell r="F93" t="str">
            <v>PI SCHWARTZ RES OVHD</v>
          </cell>
          <cell r="G93" t="str">
            <v>D700231</v>
          </cell>
          <cell r="H93" t="str">
            <v>Med Administration</v>
          </cell>
          <cell r="I93" t="str">
            <v>A100001</v>
          </cell>
          <cell r="J93" t="str">
            <v>D700220</v>
          </cell>
          <cell r="K93" t="str">
            <v>D700231</v>
          </cell>
        </row>
        <row r="94">
          <cell r="E94" t="str">
            <v>D700224</v>
          </cell>
          <cell r="F94" t="str">
            <v>UHPHSR OVHD</v>
          </cell>
          <cell r="G94" t="str">
            <v>D700231</v>
          </cell>
          <cell r="H94" t="str">
            <v>Med Administration</v>
          </cell>
          <cell r="I94" t="str">
            <v>A100001</v>
          </cell>
          <cell r="J94" t="str">
            <v>D700224</v>
          </cell>
          <cell r="K94" t="str">
            <v>D700025</v>
          </cell>
        </row>
        <row r="95">
          <cell r="E95" t="str">
            <v>D700225</v>
          </cell>
          <cell r="F95" t="str">
            <v xml:space="preserve">RWC CHRD </v>
          </cell>
          <cell r="G95" t="str">
            <v>D700035</v>
          </cell>
          <cell r="H95" t="str">
            <v>Raymond Walters</v>
          </cell>
          <cell r="I95" t="str">
            <v>A100005</v>
          </cell>
          <cell r="J95" t="str">
            <v>D700225</v>
          </cell>
          <cell r="K95" t="str">
            <v>D700035</v>
          </cell>
        </row>
        <row r="96">
          <cell r="E96" t="str">
            <v>D700226</v>
          </cell>
          <cell r="F96" t="str">
            <v>CECH- IT Overhead</v>
          </cell>
          <cell r="G96" t="str">
            <v>D700243</v>
          </cell>
          <cell r="H96" t="str">
            <v>Education</v>
          </cell>
          <cell r="I96" t="str">
            <v>A100001</v>
          </cell>
          <cell r="J96" t="str">
            <v>D700243</v>
          </cell>
          <cell r="K96" t="str">
            <v>D700243</v>
          </cell>
        </row>
        <row r="97">
          <cell r="E97" t="str">
            <v>D700227</v>
          </cell>
          <cell r="F97" t="str">
            <v>TECH PREP OVHD RWC</v>
          </cell>
          <cell r="G97" t="str">
            <v>D700035</v>
          </cell>
          <cell r="H97" t="str">
            <v>Raymond Walters</v>
          </cell>
          <cell r="I97" t="str">
            <v>A100005</v>
          </cell>
          <cell r="J97" t="str">
            <v>D700227</v>
          </cell>
          <cell r="K97" t="str">
            <v>D700035</v>
          </cell>
        </row>
        <row r="98">
          <cell r="E98" t="str">
            <v>D700231</v>
          </cell>
          <cell r="F98" t="str">
            <v>Med AdministrationH</v>
          </cell>
          <cell r="G98" t="str">
            <v>D700231</v>
          </cell>
          <cell r="H98" t="str">
            <v>Med Administration</v>
          </cell>
          <cell r="I98" t="str">
            <v>A100001</v>
          </cell>
          <cell r="J98" t="str">
            <v>D700231</v>
          </cell>
          <cell r="K98" t="str">
            <v>D700231</v>
          </cell>
        </row>
        <row r="99">
          <cell r="E99" t="str">
            <v>D700232</v>
          </cell>
          <cell r="F99" t="str">
            <v>MICROBIOLOGY OVHD</v>
          </cell>
          <cell r="G99" t="str">
            <v>D700231</v>
          </cell>
          <cell r="H99" t="str">
            <v>Med Administration</v>
          </cell>
          <cell r="I99" t="str">
            <v>A100001</v>
          </cell>
          <cell r="J99" t="str">
            <v>D700232</v>
          </cell>
          <cell r="K99" t="str">
            <v>D700231</v>
          </cell>
        </row>
        <row r="100">
          <cell r="E100" t="str">
            <v>D700233</v>
          </cell>
          <cell r="F100" t="str">
            <v xml:space="preserve">SURGERY </v>
          </cell>
          <cell r="G100" t="str">
            <v>D700231</v>
          </cell>
          <cell r="H100" t="str">
            <v>Med Administration</v>
          </cell>
          <cell r="I100" t="str">
            <v>A100001</v>
          </cell>
          <cell r="J100" t="str">
            <v>D700233</v>
          </cell>
          <cell r="K100" t="str">
            <v>D700231</v>
          </cell>
        </row>
        <row r="101">
          <cell r="E101" t="str">
            <v>D700234</v>
          </cell>
          <cell r="F101" t="str">
            <v>OTOLARYNGOLOGY OVHD</v>
          </cell>
          <cell r="G101" t="str">
            <v>D700231</v>
          </cell>
          <cell r="H101" t="str">
            <v>Med Administration</v>
          </cell>
          <cell r="I101" t="str">
            <v>A100001</v>
          </cell>
          <cell r="J101" t="str">
            <v>D700234</v>
          </cell>
          <cell r="K101" t="str">
            <v>D700231</v>
          </cell>
        </row>
        <row r="102">
          <cell r="E102" t="str">
            <v>D700235</v>
          </cell>
          <cell r="F102" t="str">
            <v>PHARMACOLOGY OVHD</v>
          </cell>
          <cell r="G102" t="str">
            <v>D700231</v>
          </cell>
          <cell r="H102" t="str">
            <v>Med Administration</v>
          </cell>
          <cell r="I102" t="str">
            <v>A100001</v>
          </cell>
          <cell r="J102" t="str">
            <v>D700235</v>
          </cell>
          <cell r="K102" t="str">
            <v>D700231</v>
          </cell>
        </row>
        <row r="103">
          <cell r="E103" t="str">
            <v>D700237</v>
          </cell>
          <cell r="F103" t="str">
            <v>C M BARRETT CANCER CTR</v>
          </cell>
          <cell r="G103" t="str">
            <v>D700231</v>
          </cell>
          <cell r="H103" t="str">
            <v>Med Administration</v>
          </cell>
          <cell r="I103" t="str">
            <v>A100001</v>
          </cell>
          <cell r="J103" t="str">
            <v>D700237</v>
          </cell>
          <cell r="K103" t="str">
            <v>D700231</v>
          </cell>
        </row>
        <row r="104">
          <cell r="E104" t="str">
            <v>D700238</v>
          </cell>
          <cell r="F104" t="str">
            <v>ARTS &amp; SCI ADMIN</v>
          </cell>
          <cell r="G104" t="str">
            <v>D700238</v>
          </cell>
          <cell r="H104" t="str">
            <v>Arts &amp; Science</v>
          </cell>
          <cell r="I104" t="str">
            <v>A100001</v>
          </cell>
          <cell r="J104" t="str">
            <v>D700238</v>
          </cell>
          <cell r="K104" t="str">
            <v>D700238</v>
          </cell>
        </row>
        <row r="105">
          <cell r="E105" t="str">
            <v>D700240</v>
          </cell>
          <cell r="F105" t="str">
            <v xml:space="preserve">PHYSICS </v>
          </cell>
          <cell r="G105" t="str">
            <v>D700238</v>
          </cell>
          <cell r="H105" t="str">
            <v>Arts &amp; Science</v>
          </cell>
          <cell r="I105" t="str">
            <v>A100001</v>
          </cell>
          <cell r="J105" t="str">
            <v>D700240</v>
          </cell>
          <cell r="K105" t="str">
            <v>D700238</v>
          </cell>
        </row>
        <row r="106">
          <cell r="E106" t="str">
            <v>D700241</v>
          </cell>
          <cell r="F106" t="str">
            <v xml:space="preserve">GEOGRAPHY </v>
          </cell>
          <cell r="G106" t="str">
            <v>D700238</v>
          </cell>
          <cell r="H106" t="str">
            <v>Arts &amp; Science</v>
          </cell>
          <cell r="I106" t="str">
            <v>A100001</v>
          </cell>
          <cell r="J106" t="str">
            <v>D700241</v>
          </cell>
          <cell r="K106" t="str">
            <v>D700238</v>
          </cell>
        </row>
        <row r="107">
          <cell r="E107" t="str">
            <v>D700243</v>
          </cell>
          <cell r="F107" t="str">
            <v>EDUCATION ADMIN</v>
          </cell>
          <cell r="G107" t="str">
            <v>D700243</v>
          </cell>
          <cell r="H107" t="str">
            <v>Education</v>
          </cell>
          <cell r="I107" t="str">
            <v>A100001</v>
          </cell>
          <cell r="J107" t="str">
            <v>D700243</v>
          </cell>
          <cell r="K107" t="str">
            <v>D700243</v>
          </cell>
        </row>
        <row r="108">
          <cell r="E108" t="str">
            <v>D700244</v>
          </cell>
          <cell r="F108" t="str">
            <v>CRIMINAL JUSTICE OVHD</v>
          </cell>
          <cell r="G108" t="str">
            <v>D700243</v>
          </cell>
          <cell r="H108" t="str">
            <v>Education</v>
          </cell>
          <cell r="I108" t="str">
            <v>A100001</v>
          </cell>
          <cell r="J108" t="str">
            <v>D700244</v>
          </cell>
          <cell r="K108" t="str">
            <v>D700243</v>
          </cell>
        </row>
        <row r="109">
          <cell r="E109" t="str">
            <v>D700246</v>
          </cell>
          <cell r="F109" t="str">
            <v>CIVIL ENGINEERING OVHD</v>
          </cell>
          <cell r="G109" t="str">
            <v>D700169</v>
          </cell>
          <cell r="H109" t="str">
            <v>CEAS</v>
          </cell>
          <cell r="I109" t="str">
            <v>A100001</v>
          </cell>
          <cell r="J109" t="str">
            <v>D700246</v>
          </cell>
          <cell r="K109" t="str">
            <v>D700169</v>
          </cell>
        </row>
        <row r="110">
          <cell r="E110" t="str">
            <v>D700247</v>
          </cell>
          <cell r="F110" t="str">
            <v>MATERIAL SCIENCE</v>
          </cell>
          <cell r="G110" t="str">
            <v>D700169</v>
          </cell>
          <cell r="H110" t="str">
            <v>CEAS</v>
          </cell>
          <cell r="I110" t="str">
            <v>A100001</v>
          </cell>
          <cell r="J110" t="str">
            <v>D700247</v>
          </cell>
          <cell r="K110" t="str">
            <v>D700169</v>
          </cell>
        </row>
        <row r="111">
          <cell r="E111" t="str">
            <v>D700248</v>
          </cell>
          <cell r="F111" t="str">
            <v>INDUSTRIAL DESIGN</v>
          </cell>
          <cell r="G111" t="str">
            <v>D700095</v>
          </cell>
          <cell r="H111" t="str">
            <v>DAAP</v>
          </cell>
          <cell r="I111" t="str">
            <v>A100001</v>
          </cell>
          <cell r="J111" t="str">
            <v>D700248</v>
          </cell>
          <cell r="K111" t="str">
            <v>D700095</v>
          </cell>
        </row>
        <row r="112">
          <cell r="E112" t="str">
            <v>D700249</v>
          </cell>
          <cell r="F112" t="str">
            <v xml:space="preserve">SCHOOL OF ART </v>
          </cell>
          <cell r="G112" t="str">
            <v>D700095</v>
          </cell>
          <cell r="H112" t="str">
            <v>DAAP</v>
          </cell>
          <cell r="I112" t="str">
            <v>A100001</v>
          </cell>
          <cell r="J112" t="str">
            <v>D700249</v>
          </cell>
          <cell r="K112" t="str">
            <v>D700095</v>
          </cell>
        </row>
        <row r="113">
          <cell r="E113" t="str">
            <v>D700251</v>
          </cell>
          <cell r="F113" t="str">
            <v>BIOMEDICAL ENGINEERING</v>
          </cell>
          <cell r="G113" t="str">
            <v>D700169</v>
          </cell>
          <cell r="H113" t="str">
            <v>CEAS</v>
          </cell>
          <cell r="I113" t="str">
            <v>A100001</v>
          </cell>
          <cell r="J113" t="str">
            <v>D700251</v>
          </cell>
          <cell r="K113" t="str">
            <v>D700169</v>
          </cell>
        </row>
        <row r="114">
          <cell r="E114" t="str">
            <v>D700252</v>
          </cell>
          <cell r="F114" t="str">
            <v>MOLECULAR ONCOGENESIS</v>
          </cell>
          <cell r="G114" t="str">
            <v>D700231</v>
          </cell>
          <cell r="H114" t="str">
            <v>Med Administration</v>
          </cell>
          <cell r="I114" t="str">
            <v>A100001</v>
          </cell>
          <cell r="J114" t="str">
            <v>D700252</v>
          </cell>
          <cell r="K114" t="str">
            <v>D700231</v>
          </cell>
        </row>
        <row r="115">
          <cell r="E115" t="str">
            <v>D700253</v>
          </cell>
          <cell r="F115" t="str">
            <v>PHARMACY INSTRUCTION</v>
          </cell>
          <cell r="G115" t="str">
            <v>D700024</v>
          </cell>
          <cell r="H115" t="str">
            <v>Pharmacy</v>
          </cell>
          <cell r="I115" t="str">
            <v>A100001</v>
          </cell>
          <cell r="J115" t="str">
            <v>D700253</v>
          </cell>
          <cell r="K115" t="str">
            <v>D700024</v>
          </cell>
        </row>
        <row r="116">
          <cell r="E116" t="str">
            <v>D700265</v>
          </cell>
          <cell r="F116" t="str">
            <v>GENERAL MEDICINE</v>
          </cell>
          <cell r="G116" t="str">
            <v>D700231</v>
          </cell>
          <cell r="H116" t="str">
            <v>Med Administration</v>
          </cell>
          <cell r="I116" t="str">
            <v>A100001</v>
          </cell>
          <cell r="J116" t="str">
            <v>D700265</v>
          </cell>
          <cell r="K116" t="str">
            <v>D700231</v>
          </cell>
        </row>
        <row r="117">
          <cell r="E117" t="str">
            <v>D700268</v>
          </cell>
          <cell r="F117" t="str">
            <v>OFFICE OF GERIATRICS OVHD</v>
          </cell>
          <cell r="G117" t="str">
            <v>D700231</v>
          </cell>
          <cell r="H117" t="str">
            <v>Med Administration</v>
          </cell>
          <cell r="I117" t="str">
            <v>A100001</v>
          </cell>
          <cell r="J117" t="str">
            <v>D700268</v>
          </cell>
          <cell r="K117" t="str">
            <v>D700231</v>
          </cell>
        </row>
        <row r="118">
          <cell r="E118" t="str">
            <v>D700273</v>
          </cell>
          <cell r="F118" t="str">
            <v>COMMUNITY SERVICE OVHD</v>
          </cell>
          <cell r="G118" t="str">
            <v>D700122</v>
          </cell>
          <cell r="H118" t="str">
            <v>VP for Student Affairs</v>
          </cell>
          <cell r="I118" t="str">
            <v>A100001</v>
          </cell>
          <cell r="J118" t="str">
            <v>D700273</v>
          </cell>
          <cell r="K118" t="str">
            <v>D700122</v>
          </cell>
        </row>
        <row r="119">
          <cell r="E119" t="str">
            <v>D700275</v>
          </cell>
          <cell r="F119" t="str">
            <v>PI-GHIA (MINE)</v>
          </cell>
          <cell r="G119" t="str">
            <v>D700169</v>
          </cell>
          <cell r="H119" t="str">
            <v>CEAS</v>
          </cell>
          <cell r="I119" t="str">
            <v>A100001</v>
          </cell>
          <cell r="J119" t="str">
            <v>D700275</v>
          </cell>
          <cell r="K119" t="str">
            <v>D700169</v>
          </cell>
        </row>
        <row r="120">
          <cell r="E120" t="str">
            <v>D700285</v>
          </cell>
          <cell r="F120" t="str">
            <v>NEUROSURGERY OVHD</v>
          </cell>
          <cell r="G120" t="str">
            <v>D700231</v>
          </cell>
          <cell r="H120" t="str">
            <v>Med Administration</v>
          </cell>
          <cell r="I120" t="str">
            <v>A100001</v>
          </cell>
          <cell r="J120" t="str">
            <v>D700285</v>
          </cell>
          <cell r="K120" t="str">
            <v>D700231</v>
          </cell>
        </row>
        <row r="121">
          <cell r="E121" t="str">
            <v>D700290</v>
          </cell>
          <cell r="F121" t="str">
            <v xml:space="preserve">LAW COLLEGE </v>
          </cell>
          <cell r="G121" t="str">
            <v>D700290</v>
          </cell>
          <cell r="H121" t="str">
            <v xml:space="preserve">Law College </v>
          </cell>
          <cell r="I121" t="str">
            <v>A100001</v>
          </cell>
          <cell r="J121" t="str">
            <v>D700290</v>
          </cell>
          <cell r="K121" t="str">
            <v>D700290</v>
          </cell>
        </row>
        <row r="122">
          <cell r="E122" t="str">
            <v>D700296</v>
          </cell>
          <cell r="F122" t="str">
            <v>PAVEMENT RESR OVHD</v>
          </cell>
          <cell r="G122" t="str">
            <v>D700169</v>
          </cell>
          <cell r="H122" t="str">
            <v>CEAS</v>
          </cell>
          <cell r="I122" t="str">
            <v>A100001</v>
          </cell>
          <cell r="J122" t="str">
            <v>D700296</v>
          </cell>
          <cell r="K122" t="str">
            <v>D700169</v>
          </cell>
        </row>
        <row r="123">
          <cell r="E123" t="str">
            <v>D700305</v>
          </cell>
          <cell r="F123" t="str">
            <v>DBDR F&amp;A</v>
          </cell>
          <cell r="G123" t="str">
            <v>D700231</v>
          </cell>
          <cell r="H123" t="str">
            <v>Med Administration</v>
          </cell>
          <cell r="I123" t="str">
            <v>A100001</v>
          </cell>
          <cell r="J123" t="str">
            <v>D700305</v>
          </cell>
          <cell r="K123" t="str">
            <v>D700231</v>
          </cell>
        </row>
        <row r="124">
          <cell r="E124" t="str">
            <v>D700317</v>
          </cell>
          <cell r="F124" t="str">
            <v>COE/CS - RIA</v>
          </cell>
          <cell r="G124" t="str">
            <v>D700169</v>
          </cell>
          <cell r="H124" t="str">
            <v>CEAS</v>
          </cell>
          <cell r="I124" t="str">
            <v>A100001</v>
          </cell>
          <cell r="J124" t="str">
            <v>D700317</v>
          </cell>
          <cell r="K124" t="str">
            <v>D700169</v>
          </cell>
        </row>
        <row r="125">
          <cell r="E125" t="str">
            <v>D700318</v>
          </cell>
          <cell r="F125" t="str">
            <v>ID-RIA ACTG</v>
          </cell>
          <cell r="G125" t="str">
            <v>D700231</v>
          </cell>
          <cell r="H125" t="str">
            <v>Med Administration</v>
          </cell>
          <cell r="I125" t="str">
            <v>A100001</v>
          </cell>
          <cell r="J125" t="str">
            <v>D700318</v>
          </cell>
          <cell r="K125" t="str">
            <v>D700231</v>
          </cell>
        </row>
        <row r="126">
          <cell r="E126" t="str">
            <v>D700320</v>
          </cell>
          <cell r="F126" t="str">
            <v>COMPUTER SCIENCE</v>
          </cell>
          <cell r="G126" t="str">
            <v>D700169</v>
          </cell>
          <cell r="H126" t="str">
            <v>CEAS</v>
          </cell>
          <cell r="I126" t="str">
            <v>A100001</v>
          </cell>
          <cell r="J126" t="str">
            <v>D700320</v>
          </cell>
          <cell r="K126" t="str">
            <v>D700169</v>
          </cell>
        </row>
        <row r="127">
          <cell r="E127" t="str">
            <v>D700325</v>
          </cell>
          <cell r="F127" t="str">
            <v xml:space="preserve">DRUG DISC </v>
          </cell>
          <cell r="G127" t="str">
            <v>D700231</v>
          </cell>
          <cell r="H127" t="str">
            <v>Med Administration</v>
          </cell>
          <cell r="I127" t="str">
            <v>A100001</v>
          </cell>
          <cell r="J127" t="str">
            <v>D700325</v>
          </cell>
          <cell r="K127" t="str">
            <v>D700231</v>
          </cell>
        </row>
        <row r="128">
          <cell r="E128" t="str">
            <v>D700326</v>
          </cell>
          <cell r="F128" t="str">
            <v>ENGR EDUC RIA</v>
          </cell>
          <cell r="G128" t="str">
            <v>D700169</v>
          </cell>
          <cell r="H128" t="str">
            <v>CEAS</v>
          </cell>
          <cell r="I128" t="str">
            <v>A100001</v>
          </cell>
          <cell r="J128" t="str">
            <v>D700326</v>
          </cell>
          <cell r="K128" t="str">
            <v>D700169</v>
          </cell>
        </row>
        <row r="129">
          <cell r="E129" t="str">
            <v>D700327</v>
          </cell>
          <cell r="F129" t="str">
            <v>CCTST - F&amp;A</v>
          </cell>
          <cell r="G129" t="str">
            <v>D700231</v>
          </cell>
          <cell r="H129" t="str">
            <v>Med Administration</v>
          </cell>
          <cell r="I129" t="str">
            <v>A100001</v>
          </cell>
          <cell r="J129" t="str">
            <v>D700327</v>
          </cell>
          <cell r="K129" t="str">
            <v>D700231</v>
          </cell>
        </row>
        <row r="130">
          <cell r="E130" t="str">
            <v>D700329</v>
          </cell>
          <cell r="F130" t="str">
            <v>CECH - PASS</v>
          </cell>
          <cell r="G130" t="str">
            <v>D700243</v>
          </cell>
          <cell r="H130" t="str">
            <v>Education</v>
          </cell>
          <cell r="I130" t="str">
            <v>A100001</v>
          </cell>
          <cell r="J130" t="str">
            <v>D700329</v>
          </cell>
          <cell r="K130" t="str">
            <v>D700243</v>
          </cell>
        </row>
        <row r="131">
          <cell r="E131" t="str">
            <v>D700331</v>
          </cell>
          <cell r="F131" t="str">
            <v>RADIATION ONCOLOGY</v>
          </cell>
          <cell r="G131" t="str">
            <v>D700231</v>
          </cell>
          <cell r="H131" t="str">
            <v>Med Administration</v>
          </cell>
          <cell r="I131" t="str">
            <v>A100001</v>
          </cell>
          <cell r="J131" t="str">
            <v>D700331</v>
          </cell>
          <cell r="K131" t="str">
            <v>D700231</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rs.uc.edu/Divisions/AccountingDivisionAssignments.aspx" TargetMode="External"/><Relationship Id="rId1" Type="http://schemas.openxmlformats.org/officeDocument/2006/relationships/hyperlink" Target="http://www.uc.edu/content/dam/uc/about/docs/university_policies/student_travel_policy.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2"/>
  <sheetViews>
    <sheetView topLeftCell="A9" workbookViewId="0">
      <selection activeCell="G18" sqref="G18"/>
    </sheetView>
  </sheetViews>
  <sheetFormatPr defaultRowHeight="12.5" x14ac:dyDescent="0.25"/>
  <cols>
    <col min="1" max="1" width="10.7265625" customWidth="1"/>
    <col min="7" max="7" width="74.1796875" customWidth="1"/>
  </cols>
  <sheetData>
    <row r="1" spans="1:7" ht="15.5" x14ac:dyDescent="0.35">
      <c r="A1" s="181" t="s">
        <v>2329</v>
      </c>
      <c r="G1" s="185"/>
    </row>
    <row r="2" spans="1:7" ht="13" x14ac:dyDescent="0.3">
      <c r="B2" s="74" t="s">
        <v>2387</v>
      </c>
      <c r="G2" s="185"/>
    </row>
    <row r="3" spans="1:7" x14ac:dyDescent="0.25">
      <c r="B3" s="74" t="s">
        <v>2339</v>
      </c>
      <c r="G3" s="185"/>
    </row>
    <row r="4" spans="1:7" x14ac:dyDescent="0.25">
      <c r="B4" s="74" t="s">
        <v>2340</v>
      </c>
      <c r="G4" s="185"/>
    </row>
    <row r="5" spans="1:7" x14ac:dyDescent="0.25">
      <c r="B5" s="74" t="s">
        <v>2415</v>
      </c>
      <c r="G5" s="185"/>
    </row>
    <row r="6" spans="1:7" x14ac:dyDescent="0.25">
      <c r="B6" s="74" t="s">
        <v>2416</v>
      </c>
      <c r="G6" s="185"/>
    </row>
    <row r="7" spans="1:7" x14ac:dyDescent="0.25">
      <c r="B7" s="74" t="s">
        <v>2341</v>
      </c>
      <c r="G7" s="185"/>
    </row>
    <row r="8" spans="1:7" x14ac:dyDescent="0.25">
      <c r="B8" s="74"/>
      <c r="G8" s="185"/>
    </row>
    <row r="9" spans="1:7" s="191" customFormat="1" ht="25.5" customHeight="1" x14ac:dyDescent="0.25">
      <c r="A9" s="189" t="s">
        <v>2342</v>
      </c>
      <c r="B9" s="190"/>
      <c r="G9" s="192"/>
    </row>
    <row r="10" spans="1:7" ht="13" x14ac:dyDescent="0.3">
      <c r="A10" s="152" t="s">
        <v>2328</v>
      </c>
      <c r="G10" s="185"/>
    </row>
    <row r="11" spans="1:7" x14ac:dyDescent="0.25">
      <c r="A11" s="171"/>
      <c r="B11" s="74" t="s">
        <v>2312</v>
      </c>
      <c r="G11" s="185"/>
    </row>
    <row r="12" spans="1:7" s="175" customFormat="1" x14ac:dyDescent="0.25">
      <c r="A12" s="173"/>
      <c r="B12" s="174"/>
      <c r="G12" s="186"/>
    </row>
    <row r="13" spans="1:7" s="175" customFormat="1" x14ac:dyDescent="0.25">
      <c r="A13" s="172"/>
      <c r="B13" s="74" t="s">
        <v>2313</v>
      </c>
      <c r="C13"/>
      <c r="G13" s="186"/>
    </row>
    <row r="14" spans="1:7" s="175" customFormat="1" x14ac:dyDescent="0.25">
      <c r="A14"/>
      <c r="B14" s="74" t="s">
        <v>2315</v>
      </c>
      <c r="C14"/>
      <c r="G14" s="186"/>
    </row>
    <row r="15" spans="1:7" s="175" customFormat="1" x14ac:dyDescent="0.25">
      <c r="A15"/>
      <c r="B15" s="74" t="s">
        <v>2314</v>
      </c>
      <c r="C15"/>
      <c r="G15" s="186"/>
    </row>
    <row r="16" spans="1:7" s="175" customFormat="1" x14ac:dyDescent="0.25">
      <c r="A16" s="173"/>
      <c r="B16" s="174"/>
      <c r="G16" s="186"/>
    </row>
    <row r="17" spans="1:15" s="175" customFormat="1" x14ac:dyDescent="0.25">
      <c r="A17" s="177" t="s">
        <v>2319</v>
      </c>
      <c r="B17" s="174"/>
      <c r="G17" s="186"/>
    </row>
    <row r="18" spans="1:15" s="183" customFormat="1" ht="20.25" customHeight="1" x14ac:dyDescent="0.25">
      <c r="A18" s="182"/>
      <c r="D18" s="184" t="s">
        <v>2388</v>
      </c>
      <c r="G18" s="187"/>
    </row>
    <row r="19" spans="1:15" x14ac:dyDescent="0.25">
      <c r="A19" s="179" t="s">
        <v>2320</v>
      </c>
      <c r="D19" s="74" t="s">
        <v>2330</v>
      </c>
      <c r="G19" s="185"/>
      <c r="L19" s="74" t="s">
        <v>2441</v>
      </c>
    </row>
    <row r="20" spans="1:15" x14ac:dyDescent="0.25">
      <c r="A20" s="178"/>
      <c r="D20" s="74"/>
      <c r="G20" s="185"/>
    </row>
    <row r="21" spans="1:15" x14ac:dyDescent="0.25">
      <c r="A21" s="179" t="s">
        <v>2321</v>
      </c>
      <c r="D21" s="74" t="s">
        <v>2322</v>
      </c>
      <c r="G21" s="185"/>
    </row>
    <row r="22" spans="1:15" x14ac:dyDescent="0.25">
      <c r="A22" s="178"/>
      <c r="D22" s="199" t="s">
        <v>2325</v>
      </c>
      <c r="E22" s="183"/>
      <c r="G22" s="188" t="s">
        <v>2326</v>
      </c>
    </row>
    <row r="23" spans="1:15" ht="62.5" x14ac:dyDescent="0.25">
      <c r="A23" s="178"/>
      <c r="D23" s="199" t="s">
        <v>2324</v>
      </c>
      <c r="E23" s="183"/>
      <c r="G23" s="188" t="s">
        <v>2443</v>
      </c>
    </row>
    <row r="24" spans="1:15" x14ac:dyDescent="0.25">
      <c r="A24" s="178"/>
      <c r="D24" s="199" t="s">
        <v>2323</v>
      </c>
      <c r="E24" s="199"/>
      <c r="G24" s="188" t="s">
        <v>2440</v>
      </c>
    </row>
    <row r="25" spans="1:15" ht="37.5" x14ac:dyDescent="0.25">
      <c r="A25" s="178"/>
      <c r="D25" s="199" t="s">
        <v>2334</v>
      </c>
      <c r="E25" s="199"/>
      <c r="G25" s="188" t="s">
        <v>2389</v>
      </c>
    </row>
    <row r="26" spans="1:15" x14ac:dyDescent="0.25">
      <c r="D26" s="176"/>
      <c r="E26" s="176"/>
      <c r="G26" s="188"/>
    </row>
    <row r="27" spans="1:15" x14ac:dyDescent="0.25">
      <c r="A27" s="179" t="s">
        <v>2331</v>
      </c>
      <c r="D27" s="176" t="s">
        <v>2332</v>
      </c>
      <c r="E27" s="176"/>
      <c r="G27" s="188"/>
    </row>
    <row r="28" spans="1:15" x14ac:dyDescent="0.25">
      <c r="A28" s="74"/>
      <c r="D28" s="176" t="s">
        <v>2333</v>
      </c>
      <c r="E28" s="176"/>
      <c r="G28" s="188"/>
    </row>
    <row r="29" spans="1:15" x14ac:dyDescent="0.25">
      <c r="A29" s="74"/>
      <c r="D29" s="176" t="s">
        <v>2335</v>
      </c>
      <c r="E29" s="176"/>
      <c r="G29" s="188"/>
    </row>
    <row r="30" spans="1:15" x14ac:dyDescent="0.25">
      <c r="A30" s="74"/>
      <c r="B30" s="74" t="s">
        <v>2390</v>
      </c>
      <c r="D30" s="250" t="s">
        <v>2391</v>
      </c>
      <c r="E30" s="250"/>
      <c r="F30" s="250"/>
      <c r="G30" s="250"/>
      <c r="H30" s="250"/>
      <c r="I30" s="250"/>
      <c r="J30" s="250"/>
      <c r="K30" s="250"/>
      <c r="L30" s="250"/>
      <c r="M30" s="250"/>
      <c r="N30" s="250"/>
      <c r="O30" s="250"/>
    </row>
    <row r="31" spans="1:15" x14ac:dyDescent="0.25">
      <c r="A31" s="74"/>
      <c r="B31" s="74"/>
      <c r="D31" s="250"/>
      <c r="E31" s="250"/>
      <c r="F31" s="250"/>
      <c r="G31" s="250"/>
      <c r="H31" s="250"/>
      <c r="I31" s="250"/>
      <c r="J31" s="250"/>
      <c r="K31" s="250"/>
      <c r="L31" s="250"/>
      <c r="M31" s="250"/>
      <c r="N31" s="250"/>
      <c r="O31" s="250"/>
    </row>
    <row r="32" spans="1:15" x14ac:dyDescent="0.25">
      <c r="A32" s="74"/>
      <c r="B32" s="74" t="s">
        <v>2336</v>
      </c>
      <c r="D32" s="176" t="s">
        <v>2337</v>
      </c>
      <c r="E32" s="176"/>
      <c r="G32" s="188"/>
    </row>
    <row r="33" spans="1:7" x14ac:dyDescent="0.25">
      <c r="D33" s="176"/>
      <c r="E33" s="176" t="s">
        <v>2338</v>
      </c>
      <c r="G33" s="188"/>
    </row>
    <row r="34" spans="1:7" ht="13" x14ac:dyDescent="0.3">
      <c r="A34" s="152" t="s">
        <v>2316</v>
      </c>
      <c r="G34" s="185"/>
    </row>
    <row r="35" spans="1:7" x14ac:dyDescent="0.25">
      <c r="B35" s="74" t="s">
        <v>2317</v>
      </c>
      <c r="G35" s="185"/>
    </row>
    <row r="36" spans="1:7" x14ac:dyDescent="0.25">
      <c r="B36" s="74" t="s">
        <v>2318</v>
      </c>
      <c r="G36" s="185"/>
    </row>
    <row r="37" spans="1:7" x14ac:dyDescent="0.25">
      <c r="B37" s="74" t="s">
        <v>2414</v>
      </c>
      <c r="G37" s="185"/>
    </row>
    <row r="38" spans="1:7" x14ac:dyDescent="0.25">
      <c r="G38" s="185"/>
    </row>
    <row r="39" spans="1:7" ht="13" x14ac:dyDescent="0.3">
      <c r="A39" s="152"/>
      <c r="D39" s="74"/>
      <c r="G39" s="185"/>
    </row>
    <row r="40" spans="1:7" x14ac:dyDescent="0.25">
      <c r="G40" s="185"/>
    </row>
    <row r="41" spans="1:7" ht="14" x14ac:dyDescent="0.3">
      <c r="A41" s="180" t="s">
        <v>2327</v>
      </c>
      <c r="B41" s="226" t="s">
        <v>2453</v>
      </c>
      <c r="C41" s="60"/>
      <c r="D41" s="60"/>
      <c r="E41" s="60"/>
      <c r="F41" s="60"/>
    </row>
    <row r="42" spans="1:7" ht="13" x14ac:dyDescent="0.3">
      <c r="B42" s="227" t="s">
        <v>2452</v>
      </c>
    </row>
  </sheetData>
  <sheetProtection algorithmName="SHA-512" hashValue="2ld6EtxjwI82dQYsyzUIBN1/UUHigWhbOw7+y8aUgdrscKgFzD3B/UQcoJCW8Vxp+dGa36MiGTNMWM91z2YJbQ==" saltValue="uYzCcPWlw4BL77lcPmbWBQ==" spinCount="100000" sheet="1" objects="1" scenarios="1"/>
  <mergeCells count="1">
    <mergeCell ref="D30:O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FF00"/>
  </sheetPr>
  <dimension ref="A1:BN103"/>
  <sheetViews>
    <sheetView tabSelected="1" zoomScaleNormal="100" zoomScaleSheetLayoutView="100" workbookViewId="0">
      <pane xSplit="28" ySplit="20" topLeftCell="AC21" activePane="bottomRight" state="frozen"/>
      <selection pane="topRight" activeCell="AC1" sqref="AC1"/>
      <selection pane="bottomLeft" activeCell="A22" sqref="A22"/>
      <selection pane="bottomRight" activeCell="AR12" sqref="AR12"/>
    </sheetView>
  </sheetViews>
  <sheetFormatPr defaultColWidth="9.1796875" defaultRowHeight="12.5" x14ac:dyDescent="0.25"/>
  <cols>
    <col min="1" max="1" width="4.26953125" style="1" customWidth="1"/>
    <col min="2" max="2" width="3" style="1" customWidth="1"/>
    <col min="3" max="3" width="2.54296875" style="1" customWidth="1"/>
    <col min="4" max="11" width="2.7265625" style="1" customWidth="1"/>
    <col min="12" max="12" width="3.453125" style="1" customWidth="1"/>
    <col min="13" max="13" width="2.54296875" style="1" customWidth="1"/>
    <col min="14" max="14" width="2.7265625" style="1" customWidth="1"/>
    <col min="15" max="15" width="3.453125" style="1" customWidth="1"/>
    <col min="16" max="17" width="2.7265625" style="1" customWidth="1"/>
    <col min="18" max="18" width="3.1796875" style="1" customWidth="1"/>
    <col min="19" max="19" width="2.7265625" style="1" customWidth="1"/>
    <col min="20" max="20" width="3.1796875" style="1" customWidth="1"/>
    <col min="21" max="32" width="2.7265625" style="1" customWidth="1"/>
    <col min="33" max="33" width="4.1796875" style="1" customWidth="1"/>
    <col min="34" max="34" width="3.26953125" style="1" customWidth="1"/>
    <col min="35" max="38" width="2.7265625" style="1" customWidth="1"/>
    <col min="39" max="39" width="3.26953125" style="1" customWidth="1"/>
    <col min="40" max="40" width="6" style="1" customWidth="1"/>
    <col min="41" max="41" width="5.7265625" style="1" customWidth="1"/>
    <col min="42" max="42" width="3.7265625" style="1" customWidth="1"/>
    <col min="43" max="43" width="19.453125" style="1" customWidth="1"/>
    <col min="44" max="44" width="34" style="1" customWidth="1"/>
    <col min="45" max="45" width="14.7265625" style="1" customWidth="1"/>
    <col min="46" max="46" width="0.6328125" style="1" customWidth="1"/>
    <col min="47" max="47" width="17.54296875" style="1" bestFit="1" customWidth="1"/>
    <col min="48" max="48" width="23.54296875" style="88" customWidth="1"/>
    <col min="49" max="16384" width="9.1796875" style="1"/>
  </cols>
  <sheetData>
    <row r="1" spans="1:48" ht="3.75" customHeight="1" x14ac:dyDescent="0.25">
      <c r="A1" s="364" t="s">
        <v>2459</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6"/>
    </row>
    <row r="2" spans="1:48" ht="3" customHeight="1" x14ac:dyDescent="0.25">
      <c r="A2" s="367"/>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9"/>
    </row>
    <row r="3" spans="1:48" ht="7.5" hidden="1" customHeight="1" x14ac:dyDescent="0.25">
      <c r="A3" s="367"/>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9"/>
    </row>
    <row r="4" spans="1:48" ht="10.5" customHeight="1" x14ac:dyDescent="0.25">
      <c r="A4" s="367"/>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9"/>
      <c r="AR4" s="165" t="s">
        <v>2310</v>
      </c>
    </row>
    <row r="5" spans="1:48" ht="10.5" customHeight="1" thickBot="1" x14ac:dyDescent="0.3">
      <c r="A5" s="370"/>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2"/>
      <c r="AR5" s="165" t="s">
        <v>2311</v>
      </c>
    </row>
    <row r="6" spans="1:48" ht="8.15" customHeight="1" thickBot="1" x14ac:dyDescent="0.3">
      <c r="A6" s="388" t="s">
        <v>2436</v>
      </c>
      <c r="B6" s="389"/>
      <c r="C6" s="389"/>
      <c r="D6" s="389"/>
      <c r="E6" s="389"/>
      <c r="F6" s="389"/>
      <c r="G6" s="389"/>
      <c r="H6" s="389"/>
      <c r="I6" s="389"/>
      <c r="J6" s="389"/>
      <c r="K6" s="389"/>
      <c r="L6" s="389"/>
      <c r="M6" s="389"/>
      <c r="N6" s="389"/>
      <c r="O6" s="389"/>
      <c r="P6" s="389"/>
      <c r="Q6" s="389"/>
      <c r="R6" s="389"/>
      <c r="S6" s="389"/>
      <c r="T6" s="389"/>
      <c r="U6" s="389"/>
      <c r="V6" s="389"/>
      <c r="W6" s="389"/>
      <c r="X6" s="2"/>
      <c r="Y6" s="2"/>
      <c r="Z6" s="2"/>
      <c r="AA6" s="2"/>
      <c r="AB6" s="2"/>
      <c r="AC6" s="2"/>
      <c r="AD6" s="2"/>
      <c r="AE6" s="2"/>
      <c r="AF6" s="2"/>
      <c r="AG6" s="2"/>
      <c r="AH6" s="2"/>
      <c r="AI6" s="2"/>
      <c r="AJ6" s="2"/>
      <c r="AK6" s="2"/>
      <c r="AL6" s="2"/>
      <c r="AM6" s="2"/>
      <c r="AN6" s="2"/>
      <c r="AO6" s="2"/>
      <c r="AP6" s="2"/>
      <c r="AQ6" s="2"/>
      <c r="AU6" s="317" t="s">
        <v>2442</v>
      </c>
      <c r="AV6" s="318"/>
    </row>
    <row r="7" spans="1:48" ht="15" customHeight="1" thickBot="1" x14ac:dyDescent="0.4">
      <c r="A7" s="3" t="s">
        <v>0</v>
      </c>
      <c r="J7" s="373"/>
      <c r="K7" s="373"/>
      <c r="L7" s="373"/>
      <c r="M7" s="373"/>
      <c r="N7" s="373"/>
      <c r="O7" s="373"/>
      <c r="P7" s="373"/>
      <c r="Q7" s="373"/>
      <c r="R7" s="373"/>
      <c r="S7" s="373"/>
      <c r="T7" s="373"/>
      <c r="U7" s="373"/>
      <c r="V7" s="373"/>
      <c r="W7" s="373"/>
      <c r="AC7" s="374" t="s">
        <v>14</v>
      </c>
      <c r="AD7" s="375"/>
      <c r="AE7" s="375"/>
      <c r="AF7" s="375"/>
      <c r="AG7" s="375"/>
      <c r="AH7" s="375"/>
      <c r="AI7" s="376"/>
      <c r="AJ7" s="4"/>
      <c r="AK7" s="374" t="s">
        <v>15</v>
      </c>
      <c r="AL7" s="375"/>
      <c r="AM7" s="375"/>
      <c r="AN7" s="375"/>
      <c r="AO7" s="375"/>
      <c r="AP7" s="375"/>
      <c r="AQ7" s="376"/>
      <c r="AR7" s="164" t="s">
        <v>2309</v>
      </c>
      <c r="AT7" s="1">
        <f>COLUMN()</f>
        <v>46</v>
      </c>
      <c r="AU7" s="318"/>
      <c r="AV7" s="318"/>
    </row>
    <row r="8" spans="1:48" ht="13.5" thickBot="1" x14ac:dyDescent="0.3">
      <c r="B8" s="5" t="s">
        <v>1</v>
      </c>
      <c r="J8" s="377"/>
      <c r="K8" s="377"/>
      <c r="L8" s="377"/>
      <c r="M8" s="377"/>
      <c r="N8" s="377"/>
      <c r="O8" s="377"/>
      <c r="P8" s="377"/>
      <c r="Q8" s="377"/>
      <c r="R8" s="377"/>
      <c r="S8" s="377"/>
      <c r="T8" s="377"/>
      <c r="U8" s="377"/>
      <c r="V8" s="377"/>
      <c r="W8" s="377"/>
      <c r="X8" s="6"/>
      <c r="Y8" s="6"/>
      <c r="Z8" s="6"/>
      <c r="AC8" s="7" t="s">
        <v>16</v>
      </c>
      <c r="AF8" s="378" t="str">
        <f>IFERROR(MAX("2"&amp;RIGHT(TEXT(AR8,"mm/dd/yyyy"),2)&amp;IF(1*LEFT(TEXT(AR8,"mm/dd/yyyy"),2)&gt;=8,"8",IF(1*LEFT(TEXT(AR8,"mm/dd/yyyy"),2)&gt;=5,"5","1")),"2188"),"")</f>
        <v/>
      </c>
      <c r="AG8" s="378"/>
      <c r="AH8" s="378"/>
      <c r="AI8" s="378"/>
      <c r="AJ8" s="8"/>
      <c r="AK8" s="379"/>
      <c r="AL8" s="379"/>
      <c r="AM8" s="379"/>
      <c r="AN8" s="379"/>
      <c r="AO8" s="379"/>
      <c r="AP8" s="379"/>
      <c r="AQ8" s="379"/>
      <c r="AR8" s="239" t="str">
        <f>IF(AK8="","",TEXT(AK8,"mm/dd/yyyy"))</f>
        <v/>
      </c>
      <c r="AS8" s="75"/>
      <c r="AT8" s="9"/>
      <c r="AU8" s="318"/>
      <c r="AV8" s="318"/>
    </row>
    <row r="9" spans="1:48" ht="17.25" customHeight="1" thickBot="1" x14ac:dyDescent="0.3">
      <c r="B9" s="5" t="s">
        <v>2</v>
      </c>
      <c r="J9" s="377">
        <v>1</v>
      </c>
      <c r="K9" s="377"/>
      <c r="L9" s="377"/>
      <c r="M9" s="377"/>
      <c r="N9" s="377"/>
      <c r="O9" s="377"/>
      <c r="P9" s="377"/>
      <c r="Q9" s="377"/>
      <c r="R9" s="377"/>
      <c r="S9" s="377"/>
      <c r="T9" s="377"/>
      <c r="U9" s="377"/>
      <c r="V9" s="377"/>
      <c r="W9" s="377"/>
      <c r="X9" s="6"/>
      <c r="Y9" s="6"/>
      <c r="Z9" s="6"/>
      <c r="AC9" s="6" t="s">
        <v>3</v>
      </c>
      <c r="AF9" s="378" t="str">
        <f>IF(AK9="","",IFERROR(MIN("2"&amp;RIGHT(TEXT(AK9,"mm/dd/yyyy"),2)&amp;IF(1*LEFT(TEXT(AK9,"mm/dd/yyyy"),2)&gt;8,"8",IF(1*LEFT(TEXT(AK9,"mm/dd/yyyy"),2)&gt;=5,"5","1")),'Catalyst-Lookups'!R2),""))</f>
        <v/>
      </c>
      <c r="AG9" s="378"/>
      <c r="AH9" s="378"/>
      <c r="AI9" s="378"/>
      <c r="AJ9" s="6"/>
      <c r="AK9" s="382"/>
      <c r="AL9" s="382"/>
      <c r="AM9" s="382"/>
      <c r="AN9" s="382"/>
      <c r="AO9" s="382"/>
      <c r="AP9" s="382"/>
      <c r="AQ9" s="382"/>
      <c r="AR9" s="166" t="str">
        <f>IF(AK9="","",TEXT(AK9+90,"mm/dd/yyyy"))</f>
        <v/>
      </c>
      <c r="AS9" s="75"/>
      <c r="AT9" s="75"/>
      <c r="AU9" s="319"/>
      <c r="AV9" s="319"/>
    </row>
    <row r="10" spans="1:48" ht="13.5" thickBot="1" x14ac:dyDescent="0.35">
      <c r="B10" s="5" t="s">
        <v>4</v>
      </c>
      <c r="J10" s="383"/>
      <c r="K10" s="383"/>
      <c r="L10" s="383"/>
      <c r="M10" s="383"/>
      <c r="N10" s="383"/>
      <c r="O10" s="383"/>
      <c r="P10" s="383"/>
      <c r="Q10" s="383"/>
      <c r="R10" s="383"/>
      <c r="S10" s="383"/>
      <c r="T10" s="383"/>
      <c r="U10" s="383"/>
      <c r="V10" s="383"/>
      <c r="W10" s="383"/>
      <c r="X10" s="6"/>
      <c r="Y10" s="6"/>
      <c r="Z10" s="6"/>
      <c r="AA10" s="6"/>
      <c r="AB10" s="6"/>
      <c r="AC10" s="6"/>
      <c r="AE10" s="12"/>
      <c r="AO10" s="11"/>
      <c r="AP10" s="11"/>
    </row>
    <row r="11" spans="1:48" ht="13.5" thickBot="1" x14ac:dyDescent="0.35">
      <c r="B11" s="5" t="s">
        <v>17</v>
      </c>
      <c r="J11" s="384"/>
      <c r="K11" s="384"/>
      <c r="L11" s="384"/>
      <c r="M11" s="384"/>
      <c r="N11" s="384"/>
      <c r="O11" s="384"/>
      <c r="P11" s="384"/>
      <c r="Q11" s="384"/>
      <c r="R11" s="384"/>
      <c r="S11" s="384"/>
      <c r="T11" s="384"/>
      <c r="U11" s="384"/>
      <c r="V11" s="384"/>
      <c r="W11" s="384"/>
      <c r="X11" s="6"/>
      <c r="Y11" s="6"/>
      <c r="Z11" s="161"/>
      <c r="AA11" s="10" t="s">
        <v>68</v>
      </c>
      <c r="AB11" s="80"/>
      <c r="AE11" s="81"/>
      <c r="AF11" s="12"/>
      <c r="AG11" s="12"/>
      <c r="AH11" s="12"/>
      <c r="AI11" s="12"/>
      <c r="AJ11" s="12"/>
      <c r="AK11" s="12"/>
      <c r="AL11" s="12"/>
      <c r="AM11" s="12"/>
      <c r="AN11" s="12"/>
      <c r="AR11" s="144" t="s">
        <v>2223</v>
      </c>
    </row>
    <row r="12" spans="1:48" ht="18" customHeight="1" thickBot="1" x14ac:dyDescent="0.35">
      <c r="B12" s="5" t="s">
        <v>18</v>
      </c>
      <c r="J12" s="384"/>
      <c r="K12" s="384"/>
      <c r="L12" s="384"/>
      <c r="M12" s="384"/>
      <c r="N12" s="384"/>
      <c r="O12" s="384"/>
      <c r="P12" s="384"/>
      <c r="Q12" s="384"/>
      <c r="R12" s="384"/>
      <c r="S12" s="384"/>
      <c r="T12" s="384"/>
      <c r="U12" s="384"/>
      <c r="V12" s="384"/>
      <c r="W12" s="384"/>
      <c r="X12" s="6"/>
      <c r="Y12" s="6"/>
      <c r="AA12" s="10" t="s">
        <v>2226</v>
      </c>
    </row>
    <row r="13" spans="1:48" ht="13.5" thickBot="1" x14ac:dyDescent="0.35">
      <c r="A13" s="10" t="s">
        <v>236</v>
      </c>
      <c r="B13" s="5"/>
      <c r="H13" s="460"/>
      <c r="I13" s="460"/>
      <c r="J13" s="460"/>
      <c r="K13" s="460"/>
      <c r="L13" s="460"/>
      <c r="M13" s="460"/>
      <c r="N13" s="460"/>
      <c r="O13" s="460"/>
      <c r="P13" s="460"/>
      <c r="Q13" s="460"/>
      <c r="R13" s="123"/>
      <c r="S13" s="124" t="str">
        <f>IF(H13="","Grant must be entered!!!","")</f>
        <v>Grant must be entered!!!</v>
      </c>
      <c r="T13" s="123"/>
      <c r="U13" s="123"/>
      <c r="V13" s="123"/>
      <c r="W13" s="123"/>
      <c r="X13" s="6"/>
      <c r="Y13" s="6"/>
      <c r="Z13" s="7"/>
      <c r="AE13" s="81"/>
      <c r="AF13" s="81"/>
      <c r="AG13" s="81"/>
      <c r="AH13" s="81"/>
      <c r="AI13" s="81"/>
      <c r="AJ13" s="81"/>
      <c r="AK13" s="81"/>
      <c r="AL13" s="81"/>
      <c r="AM13" s="81"/>
      <c r="AN13" s="81"/>
      <c r="AO13" s="81"/>
      <c r="AP13" s="81"/>
      <c r="AQ13" s="81"/>
      <c r="AR13" s="13"/>
    </row>
    <row r="14" spans="1:48" ht="15" customHeight="1" thickBot="1" x14ac:dyDescent="0.35">
      <c r="A14" s="79" t="s">
        <v>2438</v>
      </c>
      <c r="Q14" s="385"/>
      <c r="R14" s="386"/>
      <c r="S14" s="386"/>
      <c r="T14" s="386"/>
      <c r="U14" s="386"/>
      <c r="V14" s="386"/>
      <c r="W14" s="386"/>
      <c r="AA14" s="10" t="s">
        <v>2225</v>
      </c>
      <c r="AB14" s="11"/>
      <c r="AD14" s="385"/>
      <c r="AE14" s="386"/>
      <c r="AF14" s="386"/>
      <c r="AH14" s="10" t="s">
        <v>22</v>
      </c>
      <c r="AL14" s="385"/>
      <c r="AM14" s="386"/>
      <c r="AN14" s="386"/>
      <c r="AP14" s="10" t="s">
        <v>23</v>
      </c>
      <c r="AQ14" s="150"/>
      <c r="AR14" s="151" t="str">
        <f>IF(AND(H13&lt;&gt;"",LEFT(Q14,1)&lt;&gt;"D"),"Please enter responsible fund in cell Q14 (usually starts with 'D')","")</f>
        <v/>
      </c>
    </row>
    <row r="15" spans="1:48" ht="13" thickBot="1" x14ac:dyDescent="0.3">
      <c r="A15" s="14" t="s">
        <v>50</v>
      </c>
      <c r="AH15" s="15"/>
      <c r="AI15" s="15"/>
      <c r="AJ15" s="15"/>
      <c r="AK15" s="15"/>
      <c r="AL15" s="15"/>
      <c r="AM15" s="380"/>
      <c r="AN15" s="380"/>
      <c r="AO15" s="380"/>
      <c r="AP15" s="380"/>
      <c r="AQ15" s="380"/>
    </row>
    <row r="16" spans="1:48" ht="15" customHeight="1" thickBot="1" x14ac:dyDescent="0.4">
      <c r="A16" s="14" t="s">
        <v>72</v>
      </c>
      <c r="F16" s="81"/>
      <c r="G16" s="81"/>
      <c r="H16" s="81"/>
      <c r="I16" s="105"/>
      <c r="J16" s="81" t="s">
        <v>2419</v>
      </c>
      <c r="K16" s="81"/>
      <c r="L16" s="81"/>
      <c r="M16" s="105"/>
      <c r="N16" s="104" t="s">
        <v>2420</v>
      </c>
      <c r="O16" s="80"/>
      <c r="P16" s="82"/>
      <c r="Q16" s="105"/>
      <c r="R16" s="231" t="s">
        <v>2421</v>
      </c>
      <c r="U16" s="105"/>
      <c r="V16" s="1" t="s">
        <v>2422</v>
      </c>
      <c r="Y16" s="105"/>
      <c r="Z16" s="1" t="s">
        <v>2437</v>
      </c>
      <c r="AD16" s="240" t="str">
        <f>IF(AND(I16="",M16="",Q16="",U16="", Y16=""),"Please select one of the entries at left!!","")</f>
        <v>Please select one of the entries at left!!</v>
      </c>
    </row>
    <row r="17" spans="1:52" ht="18.5" thickBot="1" x14ac:dyDescent="0.45">
      <c r="A17" s="381" t="s">
        <v>2224</v>
      </c>
      <c r="B17" s="381"/>
      <c r="C17" s="381"/>
      <c r="D17" s="381"/>
      <c r="E17" s="381"/>
      <c r="F17" s="381"/>
      <c r="G17" s="381"/>
      <c r="H17" s="381"/>
      <c r="I17" s="381"/>
      <c r="J17" s="381"/>
      <c r="K17" s="381"/>
      <c r="L17" s="381"/>
      <c r="M17" s="381"/>
      <c r="N17" s="381"/>
      <c r="O17" s="381"/>
      <c r="P17" s="387"/>
      <c r="Q17" s="387"/>
      <c r="R17" s="387"/>
      <c r="S17" s="387"/>
      <c r="T17" s="387"/>
      <c r="U17" s="387"/>
      <c r="V17" s="387"/>
      <c r="W17" s="387"/>
      <c r="X17" s="387"/>
      <c r="Y17" s="387"/>
      <c r="Z17" s="387"/>
      <c r="AA17" s="387"/>
      <c r="AB17" s="387"/>
      <c r="AC17" s="202" t="str">
        <f>IF(AND(COUNTIF(A21:A59,"x")&gt;0,P17=""),"Please input award description in cell at left","")</f>
        <v/>
      </c>
      <c r="AD17" s="200"/>
      <c r="AE17" s="200"/>
      <c r="AF17" s="200"/>
      <c r="AG17" s="200"/>
      <c r="AH17" s="200"/>
      <c r="AI17" s="200"/>
      <c r="AJ17" s="200"/>
      <c r="AK17" s="200"/>
      <c r="AL17" s="200"/>
      <c r="AM17" s="200"/>
      <c r="AN17" s="200"/>
      <c r="AO17" s="200"/>
      <c r="AP17" s="200"/>
      <c r="AQ17" s="200"/>
      <c r="AR17" s="201"/>
      <c r="AS17" s="19"/>
      <c r="AT17" s="19"/>
      <c r="AU17" s="19"/>
    </row>
    <row r="18" spans="1:52" ht="13" thickBot="1" x14ac:dyDescent="0.3">
      <c r="A18" s="86" t="s">
        <v>60</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52" ht="16" thickBot="1" x14ac:dyDescent="0.4">
      <c r="A19" s="344" t="s">
        <v>19</v>
      </c>
      <c r="B19" s="345"/>
      <c r="C19" s="346" t="s">
        <v>2140</v>
      </c>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8"/>
    </row>
    <row r="20" spans="1:52" ht="13.5" thickBot="1" x14ac:dyDescent="0.35">
      <c r="A20" s="359" t="s">
        <v>77</v>
      </c>
      <c r="B20" s="360"/>
      <c r="D20" s="361" t="s">
        <v>20</v>
      </c>
      <c r="E20" s="361"/>
      <c r="F20" s="361"/>
      <c r="G20" s="16"/>
      <c r="H20" s="362" t="s">
        <v>21</v>
      </c>
      <c r="I20" s="362"/>
      <c r="J20" s="362"/>
      <c r="K20" s="362"/>
      <c r="L20" s="16"/>
      <c r="M20" s="362" t="s">
        <v>22</v>
      </c>
      <c r="N20" s="362"/>
      <c r="O20" s="362"/>
      <c r="P20" s="362"/>
      <c r="Q20" s="362"/>
      <c r="R20" s="16"/>
      <c r="S20" s="162" t="s">
        <v>23</v>
      </c>
      <c r="T20" s="16"/>
      <c r="U20" s="362" t="s">
        <v>24</v>
      </c>
      <c r="V20" s="362"/>
      <c r="W20" s="362"/>
      <c r="X20" s="16"/>
      <c r="Y20" s="362" t="s">
        <v>25</v>
      </c>
      <c r="Z20" s="362"/>
      <c r="AA20" s="362"/>
      <c r="AB20" s="16"/>
      <c r="AC20" s="349" t="s">
        <v>79</v>
      </c>
      <c r="AD20" s="349"/>
      <c r="AE20" s="349"/>
      <c r="AF20" s="349"/>
      <c r="AG20" s="349"/>
      <c r="AH20" s="349"/>
      <c r="AI20" s="349"/>
      <c r="AJ20" s="349"/>
      <c r="AK20" s="349"/>
      <c r="AL20" s="349"/>
      <c r="AM20" s="349"/>
      <c r="AN20" s="349"/>
      <c r="AO20" s="349"/>
      <c r="AP20" s="349"/>
      <c r="AQ20" s="349"/>
      <c r="AR20" s="83" t="s">
        <v>48</v>
      </c>
      <c r="AS20" s="136" t="s">
        <v>49</v>
      </c>
      <c r="AU20" s="102" t="s">
        <v>64</v>
      </c>
      <c r="AV20" s="89" t="s">
        <v>61</v>
      </c>
    </row>
    <row r="21" spans="1:52" ht="13.5" customHeight="1" x14ac:dyDescent="0.3">
      <c r="A21" s="262"/>
      <c r="B21" s="263"/>
      <c r="C21" s="11"/>
      <c r="D21" s="336">
        <v>530801</v>
      </c>
      <c r="E21" s="337"/>
      <c r="F21" s="338"/>
      <c r="G21" s="11"/>
      <c r="H21" s="350" t="str">
        <f>IF($A21="x",AD$14,"")</f>
        <v/>
      </c>
      <c r="I21" s="351"/>
      <c r="J21" s="351"/>
      <c r="K21" s="352"/>
      <c r="L21" s="6"/>
      <c r="M21" s="353" t="str">
        <f>IF($A21="x",AL$14,"")</f>
        <v/>
      </c>
      <c r="N21" s="354"/>
      <c r="O21" s="354"/>
      <c r="P21" s="354"/>
      <c r="Q21" s="355"/>
      <c r="R21" s="11"/>
      <c r="S21" s="169" t="str">
        <f>IF($A21="x",AQ$14,"")</f>
        <v/>
      </c>
      <c r="T21" s="11"/>
      <c r="U21" s="310" t="str">
        <f>IF(A21="X",$H$13,"")</f>
        <v/>
      </c>
      <c r="V21" s="311"/>
      <c r="W21" s="311"/>
      <c r="X21" s="18"/>
      <c r="Y21" s="356"/>
      <c r="Z21" s="356"/>
      <c r="AA21" s="356"/>
      <c r="AB21" s="11"/>
      <c r="AC21" s="341" t="s">
        <v>80</v>
      </c>
      <c r="AD21" s="357"/>
      <c r="AE21" s="357"/>
      <c r="AF21" s="357"/>
      <c r="AG21" s="357"/>
      <c r="AH21" s="357"/>
      <c r="AI21" s="357"/>
      <c r="AJ21" s="357"/>
      <c r="AK21" s="357"/>
      <c r="AL21" s="357"/>
      <c r="AM21" s="357"/>
      <c r="AN21" s="357"/>
      <c r="AO21" s="357"/>
      <c r="AP21" s="357"/>
      <c r="AQ21" s="358"/>
      <c r="AR21" s="1" t="str">
        <f>IF(A21="x",P$17&amp;" "&amp;AT21,"")</f>
        <v/>
      </c>
      <c r="AS21" s="1" t="str">
        <f>IF(A21="","",'Catalyst-Lookups'!A$3)</f>
        <v/>
      </c>
      <c r="AT21" s="76" t="s">
        <v>51</v>
      </c>
      <c r="AU21" s="101" t="str">
        <f>IF(LEN(AR21)&gt;30,"Too long! Cut "&amp;LEN(AR21)-30&amp;" char.","")</f>
        <v/>
      </c>
      <c r="AV21" s="90" t="s">
        <v>62</v>
      </c>
    </row>
    <row r="22" spans="1:52" ht="13" x14ac:dyDescent="0.3">
      <c r="A22" s="262"/>
      <c r="B22" s="263"/>
      <c r="D22" s="323">
        <v>530802</v>
      </c>
      <c r="E22" s="323"/>
      <c r="F22" s="323"/>
      <c r="G22" s="11"/>
      <c r="H22" s="324"/>
      <c r="I22" s="325"/>
      <c r="J22" s="325"/>
      <c r="K22" s="326"/>
      <c r="L22" s="6"/>
      <c r="M22" s="353"/>
      <c r="N22" s="354"/>
      <c r="O22" s="354"/>
      <c r="P22" s="354"/>
      <c r="Q22" s="355"/>
      <c r="R22" s="11"/>
      <c r="S22" s="169"/>
      <c r="T22" s="11"/>
      <c r="U22" s="310" t="str">
        <f t="shared" ref="U22:U30" si="0">IF(A22="X",$H$13,"")</f>
        <v/>
      </c>
      <c r="V22" s="311"/>
      <c r="W22" s="311"/>
      <c r="X22" s="18"/>
      <c r="Y22" s="356"/>
      <c r="Z22" s="356"/>
      <c r="AA22" s="356"/>
      <c r="AB22" s="11"/>
      <c r="AC22" s="341" t="s">
        <v>81</v>
      </c>
      <c r="AD22" s="357"/>
      <c r="AE22" s="357"/>
      <c r="AF22" s="357"/>
      <c r="AG22" s="357"/>
      <c r="AH22" s="357"/>
      <c r="AI22" s="357"/>
      <c r="AJ22" s="357"/>
      <c r="AK22" s="357"/>
      <c r="AL22" s="357"/>
      <c r="AM22" s="357"/>
      <c r="AN22" s="357"/>
      <c r="AO22" s="357"/>
      <c r="AP22" s="357"/>
      <c r="AQ22" s="358"/>
      <c r="AR22" s="1" t="str">
        <f t="shared" ref="AR22:AR35" si="1">IF(A22="x",P$17&amp;" "&amp;AT22,"")</f>
        <v/>
      </c>
      <c r="AS22" s="1" t="str">
        <f>IF(A22="","",'Catalyst-Lookups'!A$3)</f>
        <v/>
      </c>
      <c r="AT22" s="76" t="s">
        <v>52</v>
      </c>
      <c r="AU22" s="101" t="str">
        <f t="shared" ref="AU22:AU35" si="2">IF(LEN(AR22)&gt;30,"Too long! Cut "&amp;LEN(AR22)-30&amp;" characters","")</f>
        <v/>
      </c>
      <c r="AV22" s="90" t="s">
        <v>62</v>
      </c>
      <c r="AW22" s="61"/>
      <c r="AX22" s="61"/>
      <c r="AY22" s="61"/>
      <c r="AZ22" s="61"/>
    </row>
    <row r="23" spans="1:52" s="11" customFormat="1" ht="13" x14ac:dyDescent="0.3">
      <c r="A23" s="262"/>
      <c r="B23" s="263"/>
      <c r="C23" s="1"/>
      <c r="D23" s="405">
        <v>530803</v>
      </c>
      <c r="E23" s="405"/>
      <c r="F23" s="405"/>
      <c r="H23" s="339" t="str">
        <f>IF(A23="x",AD$14,"")</f>
        <v/>
      </c>
      <c r="I23" s="339"/>
      <c r="J23" s="339"/>
      <c r="K23" s="339"/>
      <c r="L23" s="6"/>
      <c r="M23" s="340" t="str">
        <f t="shared" ref="M23:M30" si="3">IF($A23="x",AL$14,"")</f>
        <v/>
      </c>
      <c r="N23" s="340"/>
      <c r="O23" s="340"/>
      <c r="P23" s="340"/>
      <c r="Q23" s="340"/>
      <c r="S23" s="169" t="str">
        <f>IF($A23="x",AQ$14,"")</f>
        <v/>
      </c>
      <c r="U23" s="310" t="str">
        <f t="shared" si="0"/>
        <v/>
      </c>
      <c r="V23" s="311"/>
      <c r="W23" s="311"/>
      <c r="X23" s="18"/>
      <c r="Y23" s="356"/>
      <c r="Z23" s="356"/>
      <c r="AA23" s="356"/>
      <c r="AC23" s="341" t="s">
        <v>82</v>
      </c>
      <c r="AD23" s="357"/>
      <c r="AE23" s="357"/>
      <c r="AF23" s="357"/>
      <c r="AG23" s="357"/>
      <c r="AH23" s="357"/>
      <c r="AI23" s="357"/>
      <c r="AJ23" s="357"/>
      <c r="AK23" s="357"/>
      <c r="AL23" s="357"/>
      <c r="AM23" s="357"/>
      <c r="AN23" s="357"/>
      <c r="AO23" s="357"/>
      <c r="AP23" s="357"/>
      <c r="AQ23" s="358"/>
      <c r="AR23" s="1" t="str">
        <f t="shared" si="1"/>
        <v/>
      </c>
      <c r="AS23" s="1" t="str">
        <f>IF(A23="","",'Catalyst-Lookups'!A$3)</f>
        <v/>
      </c>
      <c r="AT23" s="76" t="s">
        <v>53</v>
      </c>
      <c r="AU23" s="101" t="str">
        <f t="shared" si="2"/>
        <v/>
      </c>
      <c r="AV23" s="90" t="s">
        <v>62</v>
      </c>
      <c r="AW23" s="64"/>
      <c r="AX23" s="64"/>
      <c r="AY23" s="64"/>
      <c r="AZ23" s="64"/>
    </row>
    <row r="24" spans="1:52" ht="13.5" thickBot="1" x14ac:dyDescent="0.35">
      <c r="A24" s="296"/>
      <c r="B24" s="297"/>
      <c r="D24" s="298">
        <v>534504</v>
      </c>
      <c r="E24" s="298"/>
      <c r="F24" s="298"/>
      <c r="G24" s="11"/>
      <c r="H24" s="290" t="str">
        <f t="shared" ref="H24:H30" si="4">IF(A24="x",AD$14,"")</f>
        <v/>
      </c>
      <c r="I24" s="290"/>
      <c r="J24" s="290"/>
      <c r="K24" s="290"/>
      <c r="L24" s="6"/>
      <c r="M24" s="304" t="str">
        <f t="shared" si="3"/>
        <v/>
      </c>
      <c r="N24" s="304"/>
      <c r="O24" s="304"/>
      <c r="P24" s="304"/>
      <c r="Q24" s="304"/>
      <c r="R24" s="11"/>
      <c r="S24" s="203" t="str">
        <f>IF($A24="x",AQ$14,"")</f>
        <v/>
      </c>
      <c r="T24" s="11"/>
      <c r="U24" s="299" t="str">
        <f t="shared" si="0"/>
        <v/>
      </c>
      <c r="V24" s="300"/>
      <c r="W24" s="300"/>
      <c r="X24" s="18"/>
      <c r="Y24" s="301"/>
      <c r="Z24" s="302"/>
      <c r="AA24" s="303"/>
      <c r="AB24" s="11"/>
      <c r="AC24" s="327" t="s">
        <v>83</v>
      </c>
      <c r="AD24" s="328"/>
      <c r="AE24" s="328"/>
      <c r="AF24" s="328"/>
      <c r="AG24" s="328"/>
      <c r="AH24" s="328"/>
      <c r="AI24" s="328"/>
      <c r="AJ24" s="328"/>
      <c r="AK24" s="328"/>
      <c r="AL24" s="328"/>
      <c r="AM24" s="328"/>
      <c r="AN24" s="328"/>
      <c r="AO24" s="328"/>
      <c r="AP24" s="328"/>
      <c r="AQ24" s="329"/>
      <c r="AR24" s="103" t="str">
        <f t="shared" si="1"/>
        <v/>
      </c>
      <c r="AS24" s="1" t="str">
        <f>IF(A24="","",'Catalyst-Lookups'!A4)</f>
        <v/>
      </c>
      <c r="AT24" s="76" t="s">
        <v>2301</v>
      </c>
      <c r="AU24" s="101" t="str">
        <f t="shared" si="2"/>
        <v/>
      </c>
      <c r="AV24" s="90" t="s">
        <v>63</v>
      </c>
      <c r="AW24" s="61"/>
      <c r="AX24" s="61"/>
      <c r="AY24" s="61"/>
      <c r="AZ24" s="61"/>
    </row>
    <row r="25" spans="1:52" ht="13.5" thickBot="1" x14ac:dyDescent="0.35">
      <c r="A25" s="330"/>
      <c r="B25" s="331"/>
      <c r="C25" s="205"/>
      <c r="D25" s="332">
        <v>550500</v>
      </c>
      <c r="E25" s="333"/>
      <c r="F25" s="334"/>
      <c r="G25" s="205"/>
      <c r="H25" s="335" t="str">
        <f>IF(OR(A25="x",A26="x"),AD$14,"")</f>
        <v/>
      </c>
      <c r="I25" s="335"/>
      <c r="J25" s="335"/>
      <c r="K25" s="335"/>
      <c r="L25" s="206"/>
      <c r="M25" s="398" t="str">
        <f>IF(OR(A25="x",A26="x"),AL$14,"")</f>
        <v/>
      </c>
      <c r="N25" s="398"/>
      <c r="O25" s="398"/>
      <c r="P25" s="398"/>
      <c r="Q25" s="398"/>
      <c r="R25" s="205"/>
      <c r="S25" s="207">
        <v>7</v>
      </c>
      <c r="T25" s="205"/>
      <c r="U25" s="399" t="str">
        <f>IF(OR(A25="x",A26="x"),$H$13,"")</f>
        <v/>
      </c>
      <c r="V25" s="400"/>
      <c r="W25" s="401"/>
      <c r="X25" s="208"/>
      <c r="Y25" s="402"/>
      <c r="Z25" s="403"/>
      <c r="AA25" s="404"/>
      <c r="AB25" s="205"/>
      <c r="AC25" s="423" t="s">
        <v>84</v>
      </c>
      <c r="AD25" s="424"/>
      <c r="AE25" s="424"/>
      <c r="AF25" s="424"/>
      <c r="AG25" s="424"/>
      <c r="AH25" s="424"/>
      <c r="AI25" s="424"/>
      <c r="AJ25" s="424"/>
      <c r="AK25" s="424"/>
      <c r="AL25" s="424"/>
      <c r="AM25" s="209"/>
      <c r="AN25" s="210" t="s">
        <v>2384</v>
      </c>
      <c r="AO25" s="209"/>
      <c r="AP25" s="209"/>
      <c r="AQ25" s="211"/>
      <c r="AR25" s="205" t="str">
        <f t="shared" si="1"/>
        <v/>
      </c>
      <c r="AS25" s="212" t="str">
        <f>IF(A25="","",'Catalyst-Lookups'!A$3)</f>
        <v/>
      </c>
      <c r="AT25" s="76" t="s">
        <v>54</v>
      </c>
      <c r="AU25" s="101" t="str">
        <f t="shared" si="2"/>
        <v/>
      </c>
      <c r="AV25" s="90" t="s">
        <v>65</v>
      </c>
      <c r="AW25" s="61"/>
      <c r="AX25" s="61"/>
      <c r="AY25" s="61"/>
      <c r="AZ25" s="61"/>
    </row>
    <row r="26" spans="1:52" ht="13.5" thickBot="1" x14ac:dyDescent="0.35">
      <c r="A26" s="291"/>
      <c r="B26" s="292"/>
      <c r="C26" s="213"/>
      <c r="D26" s="213" t="s">
        <v>2386</v>
      </c>
      <c r="E26" s="213"/>
      <c r="F26" s="213"/>
      <c r="G26" s="213"/>
      <c r="H26" s="213"/>
      <c r="I26" s="213"/>
      <c r="J26" s="213"/>
      <c r="K26" s="213"/>
      <c r="L26" s="213"/>
      <c r="M26" s="213"/>
      <c r="N26" s="213"/>
      <c r="O26" s="213"/>
      <c r="P26" s="213"/>
      <c r="Q26" s="213"/>
      <c r="R26" s="213"/>
      <c r="S26" s="213"/>
      <c r="T26" s="213"/>
      <c r="U26" s="213"/>
      <c r="V26" s="213"/>
      <c r="W26" s="293" t="str">
        <f>IF(A26="x","Summer (8520)","")</f>
        <v/>
      </c>
      <c r="X26" s="294"/>
      <c r="Y26" s="294"/>
      <c r="Z26" s="294"/>
      <c r="AA26" s="295"/>
      <c r="AB26" s="40"/>
      <c r="AC26" s="425"/>
      <c r="AD26" s="426"/>
      <c r="AE26" s="426"/>
      <c r="AF26" s="426"/>
      <c r="AG26" s="426"/>
      <c r="AH26" s="426"/>
      <c r="AI26" s="426"/>
      <c r="AJ26" s="426"/>
      <c r="AK26" s="426"/>
      <c r="AL26" s="426"/>
      <c r="AM26" s="214"/>
      <c r="AN26" s="215" t="s">
        <v>2385</v>
      </c>
      <c r="AO26" s="214"/>
      <c r="AP26" s="214"/>
      <c r="AQ26" s="216"/>
      <c r="AR26" s="40" t="str">
        <f t="shared" si="1"/>
        <v/>
      </c>
      <c r="AS26" s="217" t="str">
        <f>IF(A26="","",'Catalyst-Lookups'!A$3)</f>
        <v/>
      </c>
      <c r="AT26" s="1" t="str">
        <f>LEFT(W26,3)&amp;"StipNE"</f>
        <v>StipNE</v>
      </c>
      <c r="AU26" s="101" t="str">
        <f>IF(LEN(AR26)&gt;30,"Too long! Cut "&amp;LEN(AR26)-30&amp;" char.","")</f>
        <v/>
      </c>
      <c r="AV26" s="90" t="s">
        <v>65</v>
      </c>
    </row>
    <row r="27" spans="1:52" ht="13" x14ac:dyDescent="0.3">
      <c r="A27" s="305"/>
      <c r="B27" s="306"/>
      <c r="C27" s="249"/>
      <c r="D27" s="390">
        <v>553004</v>
      </c>
      <c r="E27" s="391"/>
      <c r="F27" s="392"/>
      <c r="G27" s="249"/>
      <c r="H27" s="363" t="str">
        <f t="shared" ref="H27" si="5">IF(A27="x",AD$14,"")</f>
        <v/>
      </c>
      <c r="I27" s="363"/>
      <c r="J27" s="363"/>
      <c r="K27" s="363"/>
      <c r="L27" s="249"/>
      <c r="M27" s="340" t="str">
        <f t="shared" ref="M27" si="6">IF($A27="x",AL$14,"")</f>
        <v/>
      </c>
      <c r="N27" s="340"/>
      <c r="O27" s="340"/>
      <c r="P27" s="340"/>
      <c r="Q27" s="340"/>
      <c r="R27" s="249"/>
      <c r="S27" s="204">
        <v>7</v>
      </c>
      <c r="T27" s="249"/>
      <c r="U27" s="393" t="str">
        <f t="shared" ref="U27" si="7">IF(A27="X",$H$13,"")</f>
        <v/>
      </c>
      <c r="V27" s="394"/>
      <c r="W27" s="394"/>
      <c r="X27" s="18"/>
      <c r="Y27" s="395"/>
      <c r="Z27" s="396"/>
      <c r="AA27" s="397"/>
      <c r="AB27" s="11"/>
      <c r="AC27" s="251" t="s">
        <v>2457</v>
      </c>
      <c r="AD27" s="252"/>
      <c r="AE27" s="252"/>
      <c r="AF27" s="252"/>
      <c r="AG27" s="252"/>
      <c r="AH27" s="252"/>
      <c r="AI27" s="252"/>
      <c r="AJ27" s="252"/>
      <c r="AK27" s="252"/>
      <c r="AL27" s="252"/>
      <c r="AM27" s="252"/>
      <c r="AN27" s="252"/>
      <c r="AO27" s="252"/>
      <c r="AP27" s="252"/>
      <c r="AQ27" s="253"/>
      <c r="AR27" s="1" t="str">
        <f>IF(A27="x",P$17&amp;" "&amp;AT27,"")</f>
        <v/>
      </c>
      <c r="AS27" s="1" t="str">
        <f>IF(A27="","",'Catalyst-Lookups'!A$3)</f>
        <v/>
      </c>
      <c r="AT27" s="78" t="s">
        <v>2458</v>
      </c>
      <c r="AU27" s="101"/>
      <c r="AV27" s="90" t="s">
        <v>62</v>
      </c>
    </row>
    <row r="28" spans="1:52" ht="13" x14ac:dyDescent="0.3">
      <c r="A28" s="305"/>
      <c r="B28" s="306"/>
      <c r="D28" s="390">
        <v>553005</v>
      </c>
      <c r="E28" s="391"/>
      <c r="F28" s="392"/>
      <c r="G28" s="11"/>
      <c r="H28" s="363" t="str">
        <f t="shared" si="4"/>
        <v/>
      </c>
      <c r="I28" s="363"/>
      <c r="J28" s="363"/>
      <c r="K28" s="363"/>
      <c r="L28" s="6"/>
      <c r="M28" s="340" t="str">
        <f t="shared" ref="M28" si="8">IF($A28="x",AL$14,"")</f>
        <v/>
      </c>
      <c r="N28" s="340"/>
      <c r="O28" s="340"/>
      <c r="P28" s="340"/>
      <c r="Q28" s="340"/>
      <c r="R28" s="11"/>
      <c r="S28" s="204">
        <v>7</v>
      </c>
      <c r="T28" s="11"/>
      <c r="U28" s="393" t="str">
        <f t="shared" si="0"/>
        <v/>
      </c>
      <c r="V28" s="394"/>
      <c r="W28" s="394"/>
      <c r="X28" s="18"/>
      <c r="Y28" s="395"/>
      <c r="Z28" s="396"/>
      <c r="AA28" s="397"/>
      <c r="AB28" s="11"/>
      <c r="AC28" s="251" t="s">
        <v>85</v>
      </c>
      <c r="AD28" s="252"/>
      <c r="AE28" s="252"/>
      <c r="AF28" s="252"/>
      <c r="AG28" s="252"/>
      <c r="AH28" s="252"/>
      <c r="AI28" s="252"/>
      <c r="AJ28" s="252"/>
      <c r="AK28" s="252"/>
      <c r="AL28" s="252"/>
      <c r="AM28" s="252"/>
      <c r="AN28" s="252"/>
      <c r="AO28" s="252"/>
      <c r="AP28" s="252"/>
      <c r="AQ28" s="253"/>
      <c r="AR28" s="1" t="str">
        <f>IF(A28="x",P$17&amp;" "&amp;AT28,"")</f>
        <v/>
      </c>
      <c r="AS28" s="1" t="str">
        <f>IF(A28="","",'Catalyst-Lookups'!A$3)</f>
        <v/>
      </c>
      <c r="AT28" s="76" t="s">
        <v>55</v>
      </c>
      <c r="AU28" s="101" t="str">
        <f t="shared" si="2"/>
        <v/>
      </c>
      <c r="AV28" s="90" t="s">
        <v>62</v>
      </c>
      <c r="AW28" s="61"/>
      <c r="AX28" s="61"/>
      <c r="AY28" s="61"/>
      <c r="AZ28" s="61"/>
    </row>
    <row r="29" spans="1:52" ht="13" x14ac:dyDescent="0.3">
      <c r="A29" s="262"/>
      <c r="B29" s="263"/>
      <c r="D29" s="336">
        <v>553006</v>
      </c>
      <c r="E29" s="337"/>
      <c r="F29" s="338"/>
      <c r="G29" s="11"/>
      <c r="H29" s="339" t="str">
        <f t="shared" si="4"/>
        <v/>
      </c>
      <c r="I29" s="339"/>
      <c r="J29" s="339"/>
      <c r="K29" s="339"/>
      <c r="L29" s="6"/>
      <c r="M29" s="340" t="str">
        <f t="shared" si="3"/>
        <v/>
      </c>
      <c r="N29" s="340"/>
      <c r="O29" s="340"/>
      <c r="P29" s="340"/>
      <c r="Q29" s="340"/>
      <c r="R29" s="11"/>
      <c r="S29" s="20">
        <v>7</v>
      </c>
      <c r="T29" s="11"/>
      <c r="U29" s="310" t="str">
        <f t="shared" si="0"/>
        <v/>
      </c>
      <c r="V29" s="311"/>
      <c r="W29" s="311"/>
      <c r="X29" s="18"/>
      <c r="Y29" s="286"/>
      <c r="Z29" s="287"/>
      <c r="AA29" s="289"/>
      <c r="AB29" s="11"/>
      <c r="AC29" s="341" t="s">
        <v>86</v>
      </c>
      <c r="AD29" s="342"/>
      <c r="AE29" s="342"/>
      <c r="AF29" s="342"/>
      <c r="AG29" s="342"/>
      <c r="AH29" s="342"/>
      <c r="AI29" s="342"/>
      <c r="AJ29" s="342"/>
      <c r="AK29" s="342"/>
      <c r="AL29" s="342"/>
      <c r="AM29" s="342"/>
      <c r="AN29" s="342"/>
      <c r="AO29" s="342"/>
      <c r="AP29" s="342"/>
      <c r="AQ29" s="343"/>
      <c r="AR29" s="1" t="str">
        <f t="shared" si="1"/>
        <v/>
      </c>
      <c r="AS29" s="1" t="str">
        <f>IF(A29="","",'Catalyst-Lookups'!A$3)</f>
        <v/>
      </c>
      <c r="AT29" s="76" t="s">
        <v>56</v>
      </c>
      <c r="AU29" s="101" t="str">
        <f t="shared" si="2"/>
        <v/>
      </c>
      <c r="AV29" s="90" t="s">
        <v>62</v>
      </c>
      <c r="AW29" s="61"/>
      <c r="AX29" s="61"/>
      <c r="AY29" s="61"/>
      <c r="AZ29" s="61"/>
    </row>
    <row r="30" spans="1:52" ht="13" x14ac:dyDescent="0.3">
      <c r="A30" s="262"/>
      <c r="B30" s="263"/>
      <c r="D30" s="320">
        <v>550110</v>
      </c>
      <c r="E30" s="321"/>
      <c r="F30" s="322"/>
      <c r="G30" s="11"/>
      <c r="H30" s="290" t="str">
        <f t="shared" si="4"/>
        <v/>
      </c>
      <c r="I30" s="290"/>
      <c r="J30" s="290"/>
      <c r="K30" s="290"/>
      <c r="L30" s="6"/>
      <c r="M30" s="304" t="str">
        <f t="shared" si="3"/>
        <v/>
      </c>
      <c r="N30" s="304"/>
      <c r="O30" s="304"/>
      <c r="P30" s="304"/>
      <c r="Q30" s="304"/>
      <c r="R30" s="11"/>
      <c r="S30" s="110">
        <v>7</v>
      </c>
      <c r="T30" s="11"/>
      <c r="U30" s="310" t="str">
        <f t="shared" si="0"/>
        <v/>
      </c>
      <c r="V30" s="311"/>
      <c r="W30" s="311"/>
      <c r="X30" s="18"/>
      <c r="Y30" s="301"/>
      <c r="Z30" s="302"/>
      <c r="AA30" s="303"/>
      <c r="AB30" s="11"/>
      <c r="AC30" s="111" t="s">
        <v>87</v>
      </c>
      <c r="AD30" s="112"/>
      <c r="AE30" s="112"/>
      <c r="AF30" s="112"/>
      <c r="AG30" s="112"/>
      <c r="AH30" s="112"/>
      <c r="AI30" s="112"/>
      <c r="AJ30" s="112"/>
      <c r="AK30" s="112"/>
      <c r="AL30" s="112"/>
      <c r="AM30" s="112"/>
      <c r="AN30" s="112"/>
      <c r="AO30" s="112"/>
      <c r="AP30" s="112"/>
      <c r="AQ30" s="113"/>
      <c r="AR30" s="1" t="str">
        <f t="shared" si="1"/>
        <v/>
      </c>
      <c r="AS30" s="1" t="str">
        <f>IF(A30="","",'Catalyst-Lookups'!A$3)</f>
        <v/>
      </c>
      <c r="AT30" s="76" t="s">
        <v>57</v>
      </c>
      <c r="AU30" s="101" t="str">
        <f t="shared" si="2"/>
        <v/>
      </c>
      <c r="AV30" s="90" t="s">
        <v>66</v>
      </c>
      <c r="AW30" s="61"/>
      <c r="AX30" s="61"/>
      <c r="AY30" s="61"/>
      <c r="AZ30" s="61"/>
    </row>
    <row r="31" spans="1:52" ht="13.5" thickBot="1" x14ac:dyDescent="0.35">
      <c r="A31" s="262"/>
      <c r="B31" s="263"/>
      <c r="D31" s="320">
        <v>550504</v>
      </c>
      <c r="E31" s="321"/>
      <c r="F31" s="322"/>
      <c r="G31" s="11"/>
      <c r="H31" s="290" t="str">
        <f t="shared" ref="H31" si="9">IF(A31="x",AD$14,"")</f>
        <v/>
      </c>
      <c r="I31" s="290"/>
      <c r="J31" s="290"/>
      <c r="K31" s="290"/>
      <c r="L31" s="6"/>
      <c r="M31" s="304" t="str">
        <f t="shared" ref="M31" si="10">IF($A31="x",AL$14,"")</f>
        <v/>
      </c>
      <c r="N31" s="304"/>
      <c r="O31" s="304"/>
      <c r="P31" s="304"/>
      <c r="Q31" s="304"/>
      <c r="R31" s="11"/>
      <c r="S31" s="110">
        <v>7</v>
      </c>
      <c r="T31" s="11"/>
      <c r="U31" s="310" t="str">
        <f t="shared" ref="U31" si="11">IF(A31="X",$H$13,"")</f>
        <v/>
      </c>
      <c r="V31" s="311"/>
      <c r="W31" s="311"/>
      <c r="X31" s="18"/>
      <c r="Y31" s="301"/>
      <c r="Z31" s="302"/>
      <c r="AA31" s="303"/>
      <c r="AB31" s="11"/>
      <c r="AC31" s="236" t="s">
        <v>2439</v>
      </c>
      <c r="AD31" s="237"/>
      <c r="AE31" s="237"/>
      <c r="AF31" s="237"/>
      <c r="AG31" s="237"/>
      <c r="AH31" s="237"/>
      <c r="AI31" s="237"/>
      <c r="AJ31" s="237"/>
      <c r="AK31" s="237"/>
      <c r="AL31" s="237"/>
      <c r="AM31" s="237"/>
      <c r="AN31" s="237"/>
      <c r="AO31" s="237"/>
      <c r="AP31" s="237"/>
      <c r="AQ31" s="238"/>
      <c r="AR31" s="1" t="str">
        <f>IF(A31="x",P$17&amp;" "&amp;AT31,"")</f>
        <v/>
      </c>
      <c r="AS31" s="1" t="str">
        <f>IF(A31="","",'Catalyst-Lookups'!A$26)</f>
        <v/>
      </c>
      <c r="AT31" s="76" t="s">
        <v>2434</v>
      </c>
      <c r="AU31" s="101" t="str">
        <f t="shared" ref="AU31" si="12">IF(LEN(AR31)&gt;30,"Too long! Cut "&amp;LEN(AR31)-30&amp;" characters","")</f>
        <v/>
      </c>
      <c r="AV31" s="90" t="s">
        <v>2435</v>
      </c>
      <c r="AW31" s="235"/>
      <c r="AX31" s="235"/>
      <c r="AY31" s="235"/>
      <c r="AZ31" s="235"/>
    </row>
    <row r="32" spans="1:52" ht="13.5" thickBot="1" x14ac:dyDescent="0.35">
      <c r="A32" s="432" t="s">
        <v>2303</v>
      </c>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4"/>
      <c r="AR32" s="1" t="str">
        <f t="shared" si="1"/>
        <v/>
      </c>
      <c r="AT32" s="76"/>
      <c r="AU32" s="101" t="str">
        <f t="shared" si="2"/>
        <v/>
      </c>
      <c r="AW32" s="61"/>
      <c r="AX32" s="61"/>
      <c r="AY32" s="61"/>
      <c r="AZ32" s="61"/>
    </row>
    <row r="33" spans="1:66" s="11" customFormat="1" ht="13" x14ac:dyDescent="0.3">
      <c r="A33" s="305"/>
      <c r="B33" s="306"/>
      <c r="C33" s="1"/>
      <c r="D33" s="307"/>
      <c r="E33" s="307"/>
      <c r="F33" s="307"/>
      <c r="H33" s="308"/>
      <c r="I33" s="308"/>
      <c r="J33" s="308"/>
      <c r="K33" s="308"/>
      <c r="L33" s="6"/>
      <c r="M33" s="309"/>
      <c r="N33" s="309"/>
      <c r="O33" s="309"/>
      <c r="P33" s="309"/>
      <c r="Q33" s="309"/>
      <c r="S33" s="146"/>
      <c r="U33" s="310" t="str">
        <f>IF(A33="X",$H$13,"")</f>
        <v/>
      </c>
      <c r="V33" s="311"/>
      <c r="W33" s="311"/>
      <c r="X33" s="18"/>
      <c r="Y33" s="312"/>
      <c r="Z33" s="312"/>
      <c r="AA33" s="312"/>
      <c r="AC33" s="21" t="s">
        <v>2380</v>
      </c>
      <c r="AD33" s="114"/>
      <c r="AE33" s="114"/>
      <c r="AF33" s="114"/>
      <c r="AG33" s="114"/>
      <c r="AH33" s="114"/>
      <c r="AI33" s="114"/>
      <c r="AJ33" s="114"/>
      <c r="AK33" s="114"/>
      <c r="AL33" s="114"/>
      <c r="AM33" s="114"/>
      <c r="AN33" s="114"/>
      <c r="AO33" s="114"/>
      <c r="AP33" s="114"/>
      <c r="AQ33" s="115"/>
      <c r="AR33" s="197" t="str">
        <f>IF(A33="x","CstShr "&amp;P17&amp;" "&amp;AT33,"")</f>
        <v/>
      </c>
      <c r="AS33" s="1" t="str">
        <f>IF(A33="","",'Catalyst-Lookups'!A$3)</f>
        <v/>
      </c>
      <c r="AT33" s="76" t="str">
        <f>IFERROR(VLOOKUP(D33,D$21:AT$30,43,FALSE),"")</f>
        <v/>
      </c>
      <c r="AU33" s="101" t="str">
        <f t="shared" si="2"/>
        <v/>
      </c>
      <c r="AV33" s="143" t="str">
        <f>IF(A33="x","Check Sp Class &amp; Make sure Cost Center is derived for this grant","")</f>
        <v/>
      </c>
      <c r="AW33" s="61"/>
      <c r="AX33" s="61"/>
      <c r="AY33" s="61"/>
      <c r="AZ33" s="61"/>
      <c r="BA33" s="1"/>
    </row>
    <row r="34" spans="1:66" ht="13" x14ac:dyDescent="0.3">
      <c r="A34" s="305"/>
      <c r="B34" s="306"/>
      <c r="D34" s="356"/>
      <c r="E34" s="356"/>
      <c r="F34" s="356"/>
      <c r="G34" s="11"/>
      <c r="H34" s="435"/>
      <c r="I34" s="435"/>
      <c r="J34" s="435"/>
      <c r="K34" s="435"/>
      <c r="L34" s="6"/>
      <c r="M34" s="429"/>
      <c r="N34" s="429"/>
      <c r="O34" s="429"/>
      <c r="P34" s="429"/>
      <c r="Q34" s="429"/>
      <c r="R34" s="11"/>
      <c r="S34" s="147"/>
      <c r="T34" s="11"/>
      <c r="U34" s="310" t="str">
        <f>IF(A34="X",$H$13,"")</f>
        <v/>
      </c>
      <c r="V34" s="311"/>
      <c r="W34" s="311"/>
      <c r="X34" s="18"/>
      <c r="Y34" s="260"/>
      <c r="Z34" s="260"/>
      <c r="AA34" s="260"/>
      <c r="AB34" s="11"/>
      <c r="AC34" s="21" t="s">
        <v>2380</v>
      </c>
      <c r="AD34" s="22"/>
      <c r="AE34" s="22"/>
      <c r="AF34" s="22"/>
      <c r="AG34" s="22"/>
      <c r="AH34" s="22"/>
      <c r="AI34" s="22"/>
      <c r="AJ34" s="22"/>
      <c r="AK34" s="22"/>
      <c r="AL34" s="22"/>
      <c r="AM34" s="22"/>
      <c r="AN34" s="22"/>
      <c r="AO34" s="22"/>
      <c r="AP34" s="22"/>
      <c r="AQ34" s="23"/>
      <c r="AR34" s="197" t="str">
        <f t="shared" si="1"/>
        <v/>
      </c>
      <c r="AS34" s="1" t="str">
        <f>IF(A34="","",'Catalyst-Lookups'!A$3)</f>
        <v/>
      </c>
      <c r="AT34" s="76" t="str">
        <f>IFERROR(VLOOKUP(D34,D$21:AT$30,43,FALSE),"")</f>
        <v/>
      </c>
      <c r="AU34" s="101" t="str">
        <f t="shared" si="2"/>
        <v/>
      </c>
      <c r="AV34" s="143" t="str">
        <f>IF(A34="x","Check Sp Class &amp; Make sure Cost Center is derived for this grant","")</f>
        <v/>
      </c>
      <c r="AW34" s="61"/>
      <c r="AX34" s="61"/>
      <c r="AY34" s="61"/>
      <c r="AZ34" s="61"/>
      <c r="BA34" s="11"/>
      <c r="BB34" s="25"/>
      <c r="BC34" s="11"/>
      <c r="BD34" s="11"/>
      <c r="BM34" s="25"/>
      <c r="BN34" s="25"/>
    </row>
    <row r="35" spans="1:66" ht="13" x14ac:dyDescent="0.3">
      <c r="A35" s="305"/>
      <c r="B35" s="306"/>
      <c r="D35" s="356"/>
      <c r="E35" s="356"/>
      <c r="F35" s="356"/>
      <c r="G35" s="11"/>
      <c r="H35" s="435"/>
      <c r="I35" s="435"/>
      <c r="J35" s="435"/>
      <c r="K35" s="435"/>
      <c r="L35" s="6"/>
      <c r="M35" s="429"/>
      <c r="N35" s="429"/>
      <c r="O35" s="429"/>
      <c r="P35" s="429"/>
      <c r="Q35" s="429"/>
      <c r="R35" s="11"/>
      <c r="S35" s="147"/>
      <c r="T35" s="11"/>
      <c r="U35" s="310" t="str">
        <f>IF(A35="X",$H$13,"")</f>
        <v/>
      </c>
      <c r="V35" s="311"/>
      <c r="W35" s="311"/>
      <c r="X35" s="18"/>
      <c r="Y35" s="260"/>
      <c r="Z35" s="260"/>
      <c r="AA35" s="260"/>
      <c r="AB35" s="11"/>
      <c r="AC35" s="21" t="s">
        <v>2380</v>
      </c>
      <c r="AD35" s="22"/>
      <c r="AE35" s="22"/>
      <c r="AF35" s="22"/>
      <c r="AG35" s="22"/>
      <c r="AH35" s="22"/>
      <c r="AI35" s="22"/>
      <c r="AJ35" s="22"/>
      <c r="AK35" s="22"/>
      <c r="AL35" s="22"/>
      <c r="AM35" s="22"/>
      <c r="AN35" s="22"/>
      <c r="AO35" s="22"/>
      <c r="AP35" s="22"/>
      <c r="AQ35" s="23"/>
      <c r="AR35" s="197" t="str">
        <f t="shared" si="1"/>
        <v/>
      </c>
      <c r="AS35" s="1" t="str">
        <f>IF(A35="","",'Catalyst-Lookups'!A$3)</f>
        <v/>
      </c>
      <c r="AT35" s="76" t="str">
        <f>IFERROR(VLOOKUP(D35,D$21:AT$30,43,FALSE),"")</f>
        <v/>
      </c>
      <c r="AU35" s="101" t="str">
        <f t="shared" si="2"/>
        <v/>
      </c>
      <c r="AV35" s="143" t="str">
        <f>IF(A35="x","Check Sp Class &amp; Make sure Cost Center is derived for this grant","")</f>
        <v/>
      </c>
      <c r="AW35" s="61"/>
      <c r="AX35" s="61"/>
      <c r="AY35" s="61"/>
      <c r="AZ35" s="61"/>
      <c r="BA35" s="24"/>
    </row>
    <row r="36" spans="1:66" ht="7.5" customHeight="1" thickBot="1" x14ac:dyDescent="0.3">
      <c r="A36" s="316"/>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S36" s="11"/>
      <c r="AT36" s="76"/>
      <c r="AU36" s="61"/>
      <c r="AW36" s="61"/>
      <c r="AX36" s="61"/>
      <c r="AY36" s="61"/>
      <c r="AZ36" s="61"/>
      <c r="BB36" s="11"/>
      <c r="BC36" s="11"/>
      <c r="BD36" s="11"/>
      <c r="BM36" s="11"/>
      <c r="BN36" s="11"/>
    </row>
    <row r="37" spans="1:66" ht="15.5" x14ac:dyDescent="0.35">
      <c r="A37" s="417" t="s">
        <v>27</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9"/>
      <c r="AP37" s="11"/>
      <c r="AQ37" s="11"/>
      <c r="AS37" s="11"/>
      <c r="AT37" s="76"/>
      <c r="AU37" s="61"/>
      <c r="AW37" s="61"/>
      <c r="AX37" s="61"/>
      <c r="AY37" s="61"/>
      <c r="AZ37" s="61"/>
      <c r="BA37" s="26"/>
      <c r="BB37" s="11"/>
      <c r="BC37" s="25"/>
      <c r="BD37" s="25"/>
      <c r="BE37" s="25"/>
      <c r="BF37" s="25"/>
      <c r="BG37" s="25"/>
      <c r="BH37" s="25"/>
      <c r="BI37" s="25"/>
      <c r="BJ37" s="25"/>
      <c r="BK37" s="25"/>
      <c r="BL37" s="25"/>
      <c r="BM37" s="11"/>
      <c r="BN37" s="11"/>
    </row>
    <row r="38" spans="1:66" ht="13.5" thickBot="1" x14ac:dyDescent="0.35">
      <c r="A38" s="420" t="s">
        <v>76</v>
      </c>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2"/>
      <c r="AP38" s="11"/>
      <c r="AQ38" s="11"/>
      <c r="AS38" s="11"/>
      <c r="AT38" s="77"/>
      <c r="AU38" s="63"/>
      <c r="AV38" s="91"/>
      <c r="AW38" s="63"/>
      <c r="AX38" s="63"/>
      <c r="AY38" s="64"/>
      <c r="AZ38" s="63"/>
      <c r="BA38" s="26"/>
      <c r="BB38" s="25"/>
      <c r="BC38" s="25"/>
      <c r="BD38" s="25"/>
    </row>
    <row r="39" spans="1:66" ht="13.5" thickBot="1" x14ac:dyDescent="0.35">
      <c r="A39" s="344" t="s">
        <v>19</v>
      </c>
      <c r="B39" s="345"/>
      <c r="C39" s="406"/>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316"/>
      <c r="AQ39" s="316"/>
      <c r="AS39" s="11"/>
      <c r="AT39" s="78"/>
      <c r="AU39" s="63"/>
      <c r="AV39" s="91"/>
      <c r="AW39" s="63"/>
      <c r="AX39" s="63"/>
      <c r="AY39" s="64"/>
      <c r="AZ39" s="63"/>
      <c r="BA39" s="26"/>
      <c r="BB39" s="11"/>
      <c r="BC39" s="11"/>
      <c r="BD39" s="11"/>
    </row>
    <row r="40" spans="1:66" ht="13.5" thickBot="1" x14ac:dyDescent="0.35">
      <c r="A40" s="359" t="s">
        <v>77</v>
      </c>
      <c r="B40" s="360"/>
      <c r="D40" s="408" t="s">
        <v>20</v>
      </c>
      <c r="E40" s="409"/>
      <c r="F40" s="410"/>
      <c r="G40" s="16"/>
      <c r="H40" s="257" t="s">
        <v>21</v>
      </c>
      <c r="I40" s="258"/>
      <c r="J40" s="258"/>
      <c r="K40" s="259"/>
      <c r="L40" s="16"/>
      <c r="M40" s="257" t="s">
        <v>22</v>
      </c>
      <c r="N40" s="258"/>
      <c r="O40" s="258"/>
      <c r="P40" s="258"/>
      <c r="Q40" s="259"/>
      <c r="R40" s="16"/>
      <c r="S40" s="108" t="s">
        <v>23</v>
      </c>
      <c r="T40" s="16"/>
      <c r="U40" s="257" t="s">
        <v>24</v>
      </c>
      <c r="V40" s="258"/>
      <c r="W40" s="259"/>
      <c r="X40" s="16"/>
      <c r="Y40" s="257" t="s">
        <v>25</v>
      </c>
      <c r="Z40" s="258"/>
      <c r="AA40" s="259"/>
      <c r="AB40" s="16"/>
      <c r="AC40" s="414" t="s">
        <v>26</v>
      </c>
      <c r="AD40" s="415"/>
      <c r="AE40" s="415"/>
      <c r="AF40" s="415"/>
      <c r="AG40" s="415"/>
      <c r="AH40" s="415"/>
      <c r="AI40" s="415"/>
      <c r="AJ40" s="415"/>
      <c r="AK40" s="415"/>
      <c r="AL40" s="415"/>
      <c r="AM40" s="415"/>
      <c r="AN40" s="415"/>
      <c r="AO40" s="415"/>
      <c r="AP40" s="415"/>
      <c r="AQ40" s="416"/>
      <c r="AR40" s="83" t="s">
        <v>48</v>
      </c>
      <c r="AS40" s="136" t="s">
        <v>49</v>
      </c>
      <c r="AU40" s="102" t="s">
        <v>64</v>
      </c>
      <c r="AV40" s="89" t="s">
        <v>61</v>
      </c>
      <c r="AW40" s="63"/>
      <c r="AX40" s="63"/>
      <c r="AY40" s="64"/>
      <c r="AZ40" s="64"/>
      <c r="BA40" s="26"/>
      <c r="BB40" s="11"/>
      <c r="BC40" s="11"/>
      <c r="BD40" s="11"/>
    </row>
    <row r="41" spans="1:66" ht="13" x14ac:dyDescent="0.3">
      <c r="A41" s="436"/>
      <c r="B41" s="437"/>
      <c r="C41" s="19"/>
      <c r="D41" s="438">
        <v>523010</v>
      </c>
      <c r="E41" s="439"/>
      <c r="F41" s="440"/>
      <c r="G41" s="26"/>
      <c r="H41" s="441" t="str">
        <f>IF(A41="x",AD$14,"")</f>
        <v/>
      </c>
      <c r="I41" s="442"/>
      <c r="J41" s="442"/>
      <c r="K41" s="443"/>
      <c r="L41" s="145"/>
      <c r="M41" s="444" t="str">
        <f>IF($A41="x",AL$14,"")</f>
        <v/>
      </c>
      <c r="N41" s="445"/>
      <c r="O41" s="445"/>
      <c r="P41" s="445"/>
      <c r="Q41" s="446"/>
      <c r="R41" s="26"/>
      <c r="S41" s="170" t="str">
        <f>IF(A41="x",AQ$14,"")</f>
        <v/>
      </c>
      <c r="T41" s="26"/>
      <c r="U41" s="310" t="str">
        <f>IF(A41="X",$H$13,"")</f>
        <v/>
      </c>
      <c r="V41" s="311"/>
      <c r="W41" s="311"/>
      <c r="X41" s="28"/>
      <c r="Y41" s="313"/>
      <c r="Z41" s="314"/>
      <c r="AA41" s="315"/>
      <c r="AB41" s="11"/>
      <c r="AC41" s="411" t="s">
        <v>2139</v>
      </c>
      <c r="AD41" s="412"/>
      <c r="AE41" s="412"/>
      <c r="AF41" s="412"/>
      <c r="AG41" s="412"/>
      <c r="AH41" s="412"/>
      <c r="AI41" s="412"/>
      <c r="AJ41" s="412"/>
      <c r="AK41" s="412"/>
      <c r="AL41" s="412"/>
      <c r="AM41" s="412"/>
      <c r="AN41" s="412"/>
      <c r="AO41" s="412"/>
      <c r="AP41" s="412"/>
      <c r="AQ41" s="413"/>
      <c r="AR41" s="1" t="str">
        <f>IF(A41="x",P$17&amp;" "&amp;AT41,"")</f>
        <v/>
      </c>
      <c r="AS41" s="109" t="str">
        <f>IFERROR(IF(A41="","",INDEX('Catalyst-Lookups'!A$2:I$42,MATCH(Catalyst!AR$45,'Catalyst-Lookups'!I$2:I$42,0),1)),"Select fees to pay")</f>
        <v/>
      </c>
      <c r="AT41" s="78" t="s">
        <v>58</v>
      </c>
      <c r="AU41" s="101" t="str">
        <f>IF(LEN(AR41)&gt;30,"Too long! Cut "&amp;LEN(AR41)-30&amp;" characters","")</f>
        <v/>
      </c>
      <c r="AV41" s="91" t="s">
        <v>67</v>
      </c>
      <c r="AW41" s="64"/>
      <c r="AX41" s="64"/>
      <c r="AY41" s="64"/>
      <c r="AZ41" s="64"/>
      <c r="BA41" s="26"/>
      <c r="BB41" s="11"/>
      <c r="BC41" s="11"/>
      <c r="BD41" s="11"/>
    </row>
    <row r="42" spans="1:66" ht="13" x14ac:dyDescent="0.3">
      <c r="A42" s="262"/>
      <c r="B42" s="263"/>
      <c r="C42" s="19"/>
      <c r="D42" s="264">
        <v>550100</v>
      </c>
      <c r="E42" s="265"/>
      <c r="F42" s="266"/>
      <c r="G42" s="26"/>
      <c r="H42" s="267" t="str">
        <f>IF(A42="x",AD$14,"")</f>
        <v/>
      </c>
      <c r="I42" s="268"/>
      <c r="J42" s="268"/>
      <c r="K42" s="269"/>
      <c r="L42" s="145"/>
      <c r="M42" s="270" t="str">
        <f>IF($A42="x",AL$14,"")</f>
        <v/>
      </c>
      <c r="N42" s="271"/>
      <c r="O42" s="271"/>
      <c r="P42" s="271"/>
      <c r="Q42" s="272"/>
      <c r="R42" s="26"/>
      <c r="S42" s="29">
        <v>7</v>
      </c>
      <c r="T42" s="26"/>
      <c r="U42" s="310" t="str">
        <f>IF(A42="X",$H$13,"")</f>
        <v/>
      </c>
      <c r="V42" s="311"/>
      <c r="W42" s="311"/>
      <c r="X42" s="28"/>
      <c r="Y42" s="273"/>
      <c r="Z42" s="274"/>
      <c r="AA42" s="275"/>
      <c r="AB42" s="11"/>
      <c r="AC42" s="341" t="s">
        <v>2138</v>
      </c>
      <c r="AD42" s="342"/>
      <c r="AE42" s="342"/>
      <c r="AF42" s="342"/>
      <c r="AG42" s="342"/>
      <c r="AH42" s="342"/>
      <c r="AI42" s="342"/>
      <c r="AJ42" s="342"/>
      <c r="AK42" s="342"/>
      <c r="AL42" s="342"/>
      <c r="AM42" s="342"/>
      <c r="AN42" s="342"/>
      <c r="AO42" s="342"/>
      <c r="AP42" s="342"/>
      <c r="AQ42" s="343"/>
      <c r="AR42" s="1" t="str">
        <f>IF(A42="x",P$17&amp;" "&amp;AT42,"")</f>
        <v/>
      </c>
      <c r="AS42" s="109" t="str">
        <f>IFERROR(IF(A42="","",IF(LEFT(D42,4)="5501","GIGTCPND*",INDEX('Catalyst-Lookups'!A$2:I$26,MATCH(Catalyst!AB42,'Catalyst-Lookups'!I$2:I$26,0),1))),"Select fees to pay")</f>
        <v/>
      </c>
      <c r="AT42" s="78" t="s">
        <v>59</v>
      </c>
      <c r="AU42" s="101" t="str">
        <f>IF(LEN(AR42)&gt;30,"Too long! Cut "&amp;LEN(AR42)-30&amp;" characters","")</f>
        <v/>
      </c>
      <c r="AV42" s="90" t="s">
        <v>66</v>
      </c>
      <c r="AW42" s="64"/>
      <c r="AX42" s="64"/>
      <c r="AY42" s="64"/>
      <c r="AZ42" s="66"/>
      <c r="BA42" s="28"/>
      <c r="BB42" s="18"/>
      <c r="BC42" s="18"/>
      <c r="BD42" s="18"/>
      <c r="BE42" s="18"/>
    </row>
    <row r="43" spans="1:66" ht="13" x14ac:dyDescent="0.3">
      <c r="A43" s="262"/>
      <c r="B43" s="263"/>
      <c r="C43" s="19"/>
      <c r="D43" s="264">
        <v>550100</v>
      </c>
      <c r="E43" s="265"/>
      <c r="F43" s="266"/>
      <c r="G43" s="26"/>
      <c r="H43" s="267" t="str">
        <f>IF(A43="x",AD$14,"")</f>
        <v/>
      </c>
      <c r="I43" s="268"/>
      <c r="J43" s="268"/>
      <c r="K43" s="269"/>
      <c r="L43" s="145"/>
      <c r="M43" s="270" t="str">
        <f>IF($A43="x",AL$14,"")</f>
        <v/>
      </c>
      <c r="N43" s="271"/>
      <c r="O43" s="271"/>
      <c r="P43" s="271"/>
      <c r="Q43" s="272"/>
      <c r="R43" s="26"/>
      <c r="S43" s="29">
        <v>7</v>
      </c>
      <c r="T43" s="26"/>
      <c r="U43" s="310" t="str">
        <f>IF(A43="X",$H$13,"")</f>
        <v/>
      </c>
      <c r="V43" s="311"/>
      <c r="W43" s="311"/>
      <c r="X43" s="28"/>
      <c r="Y43" s="273"/>
      <c r="Z43" s="274"/>
      <c r="AA43" s="275"/>
      <c r="AB43" s="11"/>
      <c r="AC43" s="341" t="s">
        <v>2423</v>
      </c>
      <c r="AD43" s="342"/>
      <c r="AE43" s="342"/>
      <c r="AF43" s="342"/>
      <c r="AG43" s="342"/>
      <c r="AH43" s="342"/>
      <c r="AI43" s="342"/>
      <c r="AJ43" s="342"/>
      <c r="AK43" s="342"/>
      <c r="AL43" s="342"/>
      <c r="AM43" s="342"/>
      <c r="AN43" s="342"/>
      <c r="AO43" s="342"/>
      <c r="AP43" s="342"/>
      <c r="AQ43" s="343"/>
      <c r="AR43" s="197" t="str">
        <f>IF(A43="x",P$17&amp;" "&amp;AT43,"")</f>
        <v/>
      </c>
      <c r="AS43" s="109" t="str">
        <f>IFERROR(IF(A43="","",IF(LEFT(D43,4)="5501","GIGTCPNI*",INDEX('Catalyst-Lookups'!A$2:I$26,MATCH(Catalyst!AB43,'Catalyst-Lookups'!I$2:I$26,0),1))),"Select fees to pay")</f>
        <v/>
      </c>
      <c r="AT43" s="45" t="s">
        <v>2424</v>
      </c>
      <c r="AU43" s="101" t="str">
        <f>IF(LEN(AR43)&gt;30,"Too long! Cut "&amp;LEN(AR43)-30&amp;" characters","")</f>
        <v/>
      </c>
      <c r="AV43" s="90" t="s">
        <v>2433</v>
      </c>
      <c r="AW43" s="64"/>
      <c r="AX43" s="64"/>
      <c r="AY43" s="64"/>
      <c r="AZ43" s="66"/>
      <c r="BA43" s="28"/>
      <c r="BB43" s="18"/>
      <c r="BC43" s="18"/>
      <c r="BD43" s="18"/>
      <c r="BE43" s="18"/>
    </row>
    <row r="44" spans="1:66" ht="5.15" customHeight="1" thickBot="1" x14ac:dyDescent="0.3">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S44" s="11"/>
      <c r="AT44" s="28"/>
      <c r="AU44" s="65"/>
      <c r="AV44" s="28"/>
      <c r="AW44" s="66"/>
      <c r="AX44" s="66"/>
      <c r="AY44" s="66"/>
      <c r="AZ44" s="66"/>
      <c r="BA44" s="28"/>
      <c r="BB44" s="18"/>
      <c r="BC44" s="18"/>
      <c r="BD44" s="18"/>
      <c r="BE44" s="18"/>
    </row>
    <row r="45" spans="1:66" ht="12.75" customHeight="1" thickBot="1" x14ac:dyDescent="0.35">
      <c r="A45" s="131"/>
      <c r="B45" s="31" t="s">
        <v>5</v>
      </c>
      <c r="C45" s="19"/>
      <c r="D45" s="19"/>
      <c r="E45" s="30"/>
      <c r="F45" s="31"/>
      <c r="G45" s="28"/>
      <c r="H45" s="28"/>
      <c r="I45" s="28"/>
      <c r="J45" s="105"/>
      <c r="K45" s="31" t="s">
        <v>8</v>
      </c>
      <c r="L45" s="19"/>
      <c r="M45" s="28"/>
      <c r="N45" s="19"/>
      <c r="O45" s="19"/>
      <c r="P45" s="28"/>
      <c r="Q45" s="28"/>
      <c r="R45" s="131"/>
      <c r="S45" s="31" t="s">
        <v>10</v>
      </c>
      <c r="T45" s="28"/>
      <c r="U45" s="28"/>
      <c r="V45" s="30"/>
      <c r="W45" s="19"/>
      <c r="X45" s="19"/>
      <c r="Y45" s="28"/>
      <c r="Z45" s="28"/>
      <c r="AA45" s="28"/>
      <c r="AB45" s="18"/>
      <c r="AD45" s="7" t="s">
        <v>2297</v>
      </c>
      <c r="AF45" s="7" t="s">
        <v>2298</v>
      </c>
      <c r="AR45" s="84" t="str">
        <f>IF(A45="x","1","0")&amp;IF(J45="x","1","0")&amp;IF(R45="x","1","0")&amp;IF(A47="x","1","0")&amp;IF(J47="x","1","0")&amp;IF(R47="x","1","0")&amp;IF(J48="x","1","")&amp;IF(W50="x","1","")</f>
        <v>000000</v>
      </c>
      <c r="AS45" s="35"/>
      <c r="AT45" s="35"/>
      <c r="AU45" s="67"/>
      <c r="AV45" s="92"/>
      <c r="AW45" s="67"/>
      <c r="AX45" s="67"/>
      <c r="AY45" s="67"/>
      <c r="AZ45" s="67"/>
      <c r="BA45" s="35"/>
      <c r="BB45" s="35"/>
      <c r="BC45" s="35"/>
      <c r="BD45" s="18"/>
      <c r="BE45" s="18"/>
    </row>
    <row r="46" spans="1:66" ht="12.75" customHeight="1" thickBot="1" x14ac:dyDescent="0.3">
      <c r="A46" s="19"/>
      <c r="B46" s="19"/>
      <c r="C46" s="19"/>
      <c r="D46" s="28"/>
      <c r="E46" s="28"/>
      <c r="F46" s="31"/>
      <c r="G46" s="28"/>
      <c r="H46" s="28"/>
      <c r="I46" s="28"/>
      <c r="J46" s="28"/>
      <c r="K46" s="28"/>
      <c r="L46" s="28"/>
      <c r="M46" s="28"/>
      <c r="N46" s="28"/>
      <c r="O46" s="28"/>
      <c r="P46" s="28"/>
      <c r="Q46" s="28"/>
      <c r="R46" s="28"/>
      <c r="S46" s="28"/>
      <c r="T46" s="28"/>
      <c r="U46" s="28"/>
      <c r="V46" s="28"/>
      <c r="W46" s="31"/>
      <c r="X46" s="31"/>
      <c r="Y46" s="28"/>
      <c r="Z46" s="28"/>
      <c r="AA46" s="28"/>
      <c r="AB46" s="18"/>
      <c r="AE46" s="7"/>
      <c r="AR46" s="18"/>
      <c r="AS46" s="18"/>
      <c r="AT46" s="18"/>
      <c r="AU46" s="68"/>
      <c r="AV46" s="18"/>
      <c r="AW46" s="68"/>
      <c r="AX46" s="68"/>
      <c r="AY46" s="68"/>
      <c r="AZ46" s="68"/>
      <c r="BA46" s="18"/>
      <c r="BB46" s="18"/>
      <c r="BC46" s="11"/>
      <c r="BD46" s="11"/>
    </row>
    <row r="47" spans="1:66" ht="12.75" customHeight="1" thickBot="1" x14ac:dyDescent="0.3">
      <c r="A47" s="131"/>
      <c r="B47" s="31" t="s">
        <v>6</v>
      </c>
      <c r="C47" s="19"/>
      <c r="D47" s="19"/>
      <c r="E47" s="30"/>
      <c r="F47" s="31"/>
      <c r="G47" s="28"/>
      <c r="H47" s="28"/>
      <c r="I47" s="28"/>
      <c r="J47" s="105"/>
      <c r="K47" s="31" t="s">
        <v>28</v>
      </c>
      <c r="L47" s="19"/>
      <c r="M47" s="28"/>
      <c r="N47" s="19"/>
      <c r="O47" s="19"/>
      <c r="P47" s="28"/>
      <c r="Q47" s="19"/>
      <c r="R47" s="230"/>
      <c r="S47" s="31" t="s">
        <v>7</v>
      </c>
      <c r="T47" s="28"/>
      <c r="U47" s="28"/>
      <c r="V47" s="30"/>
      <c r="W47" s="19"/>
      <c r="X47" s="19"/>
      <c r="Y47" s="28"/>
      <c r="Z47" s="28"/>
      <c r="AA47" s="28"/>
      <c r="AB47" s="18"/>
      <c r="AE47" s="7" t="s">
        <v>2134</v>
      </c>
      <c r="AR47" s="133" t="s">
        <v>2135</v>
      </c>
      <c r="AS47" s="11"/>
      <c r="AT47" s="11"/>
      <c r="AU47" s="63"/>
      <c r="AV47" s="91"/>
      <c r="AW47" s="63"/>
      <c r="AX47" s="63"/>
      <c r="AY47" s="63"/>
      <c r="AZ47" s="63"/>
      <c r="BA47" s="11"/>
      <c r="BB47" s="11"/>
      <c r="BC47" s="11"/>
      <c r="BD47" s="11"/>
    </row>
    <row r="48" spans="1:66" ht="12.75" customHeight="1" thickBot="1" x14ac:dyDescent="0.3">
      <c r="J48" s="105"/>
      <c r="K48" s="31" t="s">
        <v>2377</v>
      </c>
      <c r="R48" s="28"/>
      <c r="S48" s="28"/>
      <c r="T48" s="28"/>
      <c r="U48" s="28"/>
      <c r="V48" s="28"/>
      <c r="W48" s="31"/>
      <c r="X48" s="31"/>
      <c r="Y48" s="28"/>
      <c r="Z48" s="28"/>
      <c r="AA48" s="28"/>
      <c r="AB48" s="18"/>
      <c r="AR48" s="31" t="s">
        <v>2136</v>
      </c>
    </row>
    <row r="49" spans="1:53" ht="12.75" customHeight="1" thickBot="1" x14ac:dyDescent="0.35">
      <c r="A49" s="106" t="s">
        <v>73</v>
      </c>
      <c r="B49" s="19"/>
      <c r="C49" s="19"/>
      <c r="D49" s="28"/>
      <c r="E49" s="28"/>
      <c r="F49" s="31"/>
      <c r="G49" s="28"/>
      <c r="H49" s="28"/>
      <c r="I49" s="28"/>
      <c r="J49" s="28"/>
      <c r="K49" s="28"/>
      <c r="L49" s="28"/>
      <c r="M49" s="28"/>
      <c r="N49" s="28"/>
      <c r="O49" s="28"/>
      <c r="P49" s="28"/>
      <c r="Q49" s="28"/>
      <c r="R49" s="19"/>
      <c r="S49" s="19"/>
      <c r="T49" s="19"/>
      <c r="U49" s="19"/>
      <c r="V49" s="30"/>
      <c r="W49" s="19"/>
      <c r="X49" s="19"/>
      <c r="Y49" s="19"/>
      <c r="Z49" s="19"/>
      <c r="AA49" s="19"/>
      <c r="AR49" s="13"/>
    </row>
    <row r="50" spans="1:53" ht="12.75" customHeight="1" thickBot="1" x14ac:dyDescent="0.35">
      <c r="A50" s="105"/>
      <c r="B50" s="85" t="s">
        <v>9</v>
      </c>
      <c r="C50" s="28"/>
      <c r="D50" s="19"/>
      <c r="E50" s="19"/>
      <c r="F50" s="19"/>
      <c r="G50" s="19"/>
      <c r="H50" s="19"/>
      <c r="I50" s="19"/>
      <c r="J50" s="19"/>
      <c r="K50" s="19"/>
      <c r="L50" s="19"/>
      <c r="M50" s="105"/>
      <c r="N50" s="85" t="s">
        <v>11</v>
      </c>
      <c r="O50" s="19"/>
      <c r="P50" s="19"/>
      <c r="Q50" s="19"/>
      <c r="R50" s="19"/>
      <c r="S50" s="19"/>
      <c r="T50" s="28"/>
      <c r="U50" s="28"/>
      <c r="V50" s="30"/>
      <c r="W50" s="105"/>
      <c r="X50" s="85" t="s">
        <v>2411</v>
      </c>
      <c r="AA50" s="19"/>
      <c r="AR50" s="225" t="str">
        <f>IF(A50="x","9","0")&amp;IF(M50="x","9","0")&amp;IF(W50="x","9","0")</f>
        <v>000</v>
      </c>
      <c r="AS50" s="87" t="str">
        <f>IF(AR50&lt;&gt;"000","Special Request","")</f>
        <v/>
      </c>
    </row>
    <row r="51" spans="1:53" ht="7" customHeight="1" thickBot="1" x14ac:dyDescent="0.35">
      <c r="A51" s="42"/>
      <c r="B51" s="42"/>
      <c r="C51" s="28"/>
      <c r="D51" s="19"/>
      <c r="E51" s="26"/>
      <c r="F51" s="26"/>
      <c r="G51" s="26"/>
      <c r="H51" s="26"/>
      <c r="I51" s="26"/>
      <c r="J51" s="26"/>
      <c r="K51" s="26"/>
      <c r="L51" s="26"/>
      <c r="M51" s="26"/>
      <c r="N51" s="26"/>
      <c r="O51" s="26"/>
      <c r="P51" s="28"/>
      <c r="Q51" s="19"/>
      <c r="R51" s="19"/>
      <c r="S51" s="19"/>
      <c r="T51" s="28"/>
      <c r="U51" s="28"/>
      <c r="V51" s="30"/>
      <c r="W51" s="28"/>
      <c r="X51" s="31"/>
      <c r="AA51" s="19"/>
      <c r="AR51" s="13"/>
    </row>
    <row r="52" spans="1:53" ht="12.75" customHeight="1" thickBot="1" x14ac:dyDescent="0.35">
      <c r="A52" s="432" t="s">
        <v>78</v>
      </c>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4"/>
      <c r="AR52" s="13"/>
      <c r="AV52" s="90" t="s">
        <v>66</v>
      </c>
    </row>
    <row r="53" spans="1:53" ht="12.75" customHeight="1" thickBot="1" x14ac:dyDescent="0.35">
      <c r="A53" s="344" t="s">
        <v>19</v>
      </c>
      <c r="B53" s="345"/>
      <c r="C53" s="19"/>
      <c r="AR53" s="13"/>
      <c r="AS53" s="427"/>
      <c r="AT53" s="427"/>
      <c r="AU53" s="427"/>
      <c r="AV53" s="427"/>
    </row>
    <row r="54" spans="1:53" s="107" customFormat="1" ht="15" customHeight="1" thickBot="1" x14ac:dyDescent="0.35">
      <c r="A54" s="359" t="s">
        <v>77</v>
      </c>
      <c r="B54" s="360"/>
      <c r="C54" s="49"/>
      <c r="D54" s="408" t="s">
        <v>20</v>
      </c>
      <c r="E54" s="409"/>
      <c r="F54" s="410"/>
      <c r="G54" s="16"/>
      <c r="H54" s="257" t="s">
        <v>21</v>
      </c>
      <c r="I54" s="258"/>
      <c r="J54" s="258"/>
      <c r="K54" s="259"/>
      <c r="L54" s="16"/>
      <c r="M54" s="257" t="s">
        <v>22</v>
      </c>
      <c r="N54" s="258"/>
      <c r="O54" s="258"/>
      <c r="P54" s="258"/>
      <c r="Q54" s="259"/>
      <c r="R54" s="16"/>
      <c r="S54" s="108" t="s">
        <v>23</v>
      </c>
      <c r="T54" s="16"/>
      <c r="U54" s="257" t="s">
        <v>24</v>
      </c>
      <c r="V54" s="258"/>
      <c r="W54" s="259"/>
      <c r="X54" s="16"/>
      <c r="Y54" s="257" t="s">
        <v>25</v>
      </c>
      <c r="Z54" s="258"/>
      <c r="AA54" s="259"/>
      <c r="AB54" s="1"/>
      <c r="AC54" s="1"/>
      <c r="AD54" s="1"/>
      <c r="AE54" s="1"/>
      <c r="AF54" s="1"/>
      <c r="AG54" s="1"/>
      <c r="AH54" s="1"/>
      <c r="AI54" s="1"/>
      <c r="AJ54" s="1"/>
      <c r="AK54" s="1"/>
      <c r="AL54" s="1"/>
      <c r="AM54" s="1"/>
      <c r="AN54" s="1"/>
      <c r="AO54" s="1"/>
      <c r="AP54" s="1"/>
      <c r="AQ54" s="1"/>
      <c r="AR54" s="83" t="s">
        <v>48</v>
      </c>
      <c r="AS54" s="136" t="s">
        <v>49</v>
      </c>
      <c r="AT54" s="1"/>
      <c r="AU54" s="102" t="s">
        <v>64</v>
      </c>
      <c r="AV54" s="89"/>
      <c r="AW54" s="45"/>
      <c r="AX54" s="45"/>
      <c r="AY54" s="45"/>
      <c r="AZ54" s="45"/>
      <c r="BA54" s="45"/>
    </row>
    <row r="55" spans="1:53" s="107" customFormat="1" ht="15" customHeight="1" x14ac:dyDescent="0.3">
      <c r="A55" s="436"/>
      <c r="B55" s="437"/>
      <c r="C55" s="49"/>
      <c r="D55" s="430" t="s">
        <v>258</v>
      </c>
      <c r="E55" s="430"/>
      <c r="F55" s="430"/>
      <c r="G55" s="49"/>
      <c r="H55" s="431" t="str">
        <f>IF(A55="x","A100001","")</f>
        <v/>
      </c>
      <c r="I55" s="312"/>
      <c r="J55" s="312"/>
      <c r="K55" s="312"/>
      <c r="L55" s="49"/>
      <c r="M55" s="461" t="str">
        <f>IF(A55="","",INDEX('GA and GI Cost Share'!I$1:L$101,$J$9+8,4))</f>
        <v/>
      </c>
      <c r="N55" s="461"/>
      <c r="O55" s="461"/>
      <c r="P55" s="461"/>
      <c r="Q55" s="461"/>
      <c r="R55" s="49"/>
      <c r="S55" s="27" t="str">
        <f>IF(A55="X","7","")</f>
        <v/>
      </c>
      <c r="T55" s="49"/>
      <c r="U55" s="310" t="str">
        <f>IF(A55="X",$H$13,"")</f>
        <v/>
      </c>
      <c r="V55" s="311"/>
      <c r="W55" s="311"/>
      <c r="X55" s="49"/>
      <c r="Y55" s="312"/>
      <c r="Z55" s="312"/>
      <c r="AA55" s="312"/>
      <c r="AB55" s="1"/>
      <c r="AC55" s="411" t="s">
        <v>2132</v>
      </c>
      <c r="AD55" s="412"/>
      <c r="AE55" s="412"/>
      <c r="AF55" s="412"/>
      <c r="AG55" s="412"/>
      <c r="AH55" s="412"/>
      <c r="AI55" s="412"/>
      <c r="AJ55" s="412"/>
      <c r="AK55" s="412"/>
      <c r="AL55" s="412"/>
      <c r="AM55" s="412"/>
      <c r="AN55" s="412"/>
      <c r="AO55" s="412"/>
      <c r="AP55" s="412"/>
      <c r="AQ55" s="413"/>
      <c r="AR55" s="45" t="str">
        <f>IF(A55="","","GA-CstShrSch "&amp;P$17)</f>
        <v/>
      </c>
      <c r="AS55" s="134" t="str">
        <f>IFERROR(IF(A55="","",IF(LEFT(D55,4)="5502","FAUGS*",INDEX('Catalyst-Lookups'!A$2:I$22,MATCH(Catalyst!AR55*1,'Catalyst-Lookups'!I$2:I$22,0),1))),"Select fees to pay")</f>
        <v/>
      </c>
      <c r="AT55" s="45"/>
      <c r="AU55" s="101" t="str">
        <f>IF(LEN(AR55)&gt;30,"Too long! Cut "&amp;LEN(AR55)-30&amp;" characters","")</f>
        <v/>
      </c>
      <c r="AV55" s="135" t="s">
        <v>2137</v>
      </c>
      <c r="AW55" s="45"/>
      <c r="AX55" s="45"/>
      <c r="AY55" s="45"/>
      <c r="AZ55" s="45"/>
      <c r="BA55" s="45"/>
    </row>
    <row r="56" spans="1:53" s="107" customFormat="1" ht="15" customHeight="1" x14ac:dyDescent="0.3">
      <c r="A56" s="262"/>
      <c r="B56" s="263"/>
      <c r="C56" s="49"/>
      <c r="D56" s="462">
        <v>550202</v>
      </c>
      <c r="E56" s="462"/>
      <c r="F56" s="462"/>
      <c r="G56" s="49"/>
      <c r="H56" s="431" t="str">
        <f>IF(A56="x","A100001","")</f>
        <v/>
      </c>
      <c r="I56" s="312"/>
      <c r="J56" s="312"/>
      <c r="K56" s="312"/>
      <c r="L56" s="49"/>
      <c r="M56" s="461" t="str">
        <f>IF(A56="","",INDEX('GA and GI Cost Share'!X$1:AA$101,$J$9+8,4))</f>
        <v/>
      </c>
      <c r="N56" s="461"/>
      <c r="O56" s="461"/>
      <c r="P56" s="461"/>
      <c r="Q56" s="461"/>
      <c r="R56" s="49"/>
      <c r="S56" s="27" t="str">
        <f>IF(A56="X","7","")</f>
        <v/>
      </c>
      <c r="T56" s="49"/>
      <c r="U56" s="310" t="str">
        <f>IF(A56="X",$H$13,"")</f>
        <v/>
      </c>
      <c r="V56" s="311"/>
      <c r="W56" s="311"/>
      <c r="X56" s="49"/>
      <c r="Y56" s="260"/>
      <c r="Z56" s="260"/>
      <c r="AA56" s="260"/>
      <c r="AB56" s="49"/>
      <c r="AC56" s="341" t="s">
        <v>2131</v>
      </c>
      <c r="AD56" s="342"/>
      <c r="AE56" s="342"/>
      <c r="AF56" s="342"/>
      <c r="AG56" s="342"/>
      <c r="AH56" s="342"/>
      <c r="AI56" s="342"/>
      <c r="AJ56" s="342"/>
      <c r="AK56" s="342"/>
      <c r="AL56" s="342"/>
      <c r="AM56" s="342"/>
      <c r="AN56" s="342"/>
      <c r="AO56" s="342"/>
      <c r="AP56" s="342"/>
      <c r="AQ56" s="343"/>
      <c r="AR56" s="45" t="str">
        <f>IF(A56="","","GI-CstShrSch "&amp;P$17)</f>
        <v/>
      </c>
      <c r="AS56" s="134" t="str">
        <f>IFERROR(IF(A56="","",IF(LEFT(D56,4)="5502","FAUGS*",INDEX('Catalyst-Lookups'!A$2:I$22,MATCH(Catalyst!AR56*1,'Catalyst-Lookups'!I$2:I$22,0),1))),"Select fees to pay")</f>
        <v/>
      </c>
      <c r="AT56" s="45"/>
      <c r="AU56" s="101" t="str">
        <f>IF(LEN(AR56)&gt;30,"Too long! Cut "&amp;LEN(AR56)-30&amp;" characters","")</f>
        <v/>
      </c>
      <c r="AV56" s="135" t="s">
        <v>2137</v>
      </c>
      <c r="AW56" s="45"/>
      <c r="AX56" s="45"/>
      <c r="AY56" s="45"/>
      <c r="AZ56" s="45"/>
      <c r="BA56" s="45"/>
    </row>
    <row r="57" spans="1:53" s="107" customFormat="1" ht="15" customHeight="1" x14ac:dyDescent="0.3">
      <c r="A57" s="262"/>
      <c r="B57" s="263"/>
      <c r="C57" s="49"/>
      <c r="D57" s="260">
        <v>550100</v>
      </c>
      <c r="E57" s="260"/>
      <c r="F57" s="260"/>
      <c r="G57" s="49"/>
      <c r="H57" s="428"/>
      <c r="I57" s="307"/>
      <c r="J57" s="307"/>
      <c r="K57" s="307"/>
      <c r="L57" s="49"/>
      <c r="M57" s="429"/>
      <c r="N57" s="429"/>
      <c r="O57" s="429"/>
      <c r="P57" s="429"/>
      <c r="Q57" s="429"/>
      <c r="R57" s="49"/>
      <c r="S57" s="27" t="str">
        <f>IF(A57="X","7","")</f>
        <v/>
      </c>
      <c r="T57" s="49"/>
      <c r="U57" s="310" t="str">
        <f>IF(A57="X",$H$13,"")</f>
        <v/>
      </c>
      <c r="V57" s="311"/>
      <c r="W57" s="311"/>
      <c r="X57" s="49"/>
      <c r="Y57" s="260"/>
      <c r="Z57" s="260"/>
      <c r="AA57" s="260"/>
      <c r="AB57" s="196" t="str">
        <f>IF(A$61="x","1","0")&amp;IF(J$61="x","1","0")&amp;IF(R$61="x","1","0")&amp;IF(A$63="x","1","0")&amp;IF(J$63="x","1","0")&amp;IF(R$63="x","1","0")</f>
        <v>000000</v>
      </c>
      <c r="AC57" s="341" t="s">
        <v>2423</v>
      </c>
      <c r="AD57" s="342"/>
      <c r="AE57" s="342"/>
      <c r="AF57" s="342"/>
      <c r="AG57" s="342"/>
      <c r="AH57" s="342"/>
      <c r="AI57" s="342"/>
      <c r="AJ57" s="342"/>
      <c r="AK57" s="342"/>
      <c r="AL57" s="342"/>
      <c r="AM57" s="342"/>
      <c r="AN57" s="342"/>
      <c r="AO57" s="342"/>
      <c r="AP57" s="342"/>
      <c r="AQ57" s="343"/>
      <c r="AR57" s="197" t="str">
        <f>IF(A57="x",P$17&amp;" "&amp;AT57,"")</f>
        <v/>
      </c>
      <c r="AS57" s="109" t="str">
        <f>IFERROR(IF(A57="","",IF(LEFT(D57,4)="5501","GIGTCPNI*",INDEX('Catalyst-Lookups'!A$2:I$26,MATCH(Catalyst!AB57,'Catalyst-Lookups'!I$2:I$26,0),1))),"Select fees to pay")</f>
        <v/>
      </c>
      <c r="AT57" s="45" t="s">
        <v>2424</v>
      </c>
      <c r="AU57" s="101" t="str">
        <f>IF(LEN(AB57)&gt;30,"Too long! Cut "&amp;LEN(AB57)-30&amp;" characters","")</f>
        <v/>
      </c>
      <c r="AV57" s="143" t="str">
        <f>IF(A57="x","Check Sp Class &amp; Make sure Cost Center is derived for this grant","")</f>
        <v/>
      </c>
      <c r="AW57" s="45"/>
      <c r="AX57" s="45"/>
      <c r="AY57" s="45"/>
      <c r="AZ57" s="45"/>
      <c r="BA57" s="45"/>
    </row>
    <row r="58" spans="1:53" s="107" customFormat="1" ht="15" customHeight="1" x14ac:dyDescent="0.3">
      <c r="A58" s="262"/>
      <c r="B58" s="263"/>
      <c r="C58" s="49"/>
      <c r="D58" s="260">
        <v>550100</v>
      </c>
      <c r="E58" s="260"/>
      <c r="F58" s="260"/>
      <c r="G58" s="49"/>
      <c r="H58" s="428"/>
      <c r="I58" s="307"/>
      <c r="J58" s="307"/>
      <c r="K58" s="307"/>
      <c r="L58" s="49"/>
      <c r="M58" s="429"/>
      <c r="N58" s="429"/>
      <c r="O58" s="429"/>
      <c r="P58" s="429"/>
      <c r="Q58" s="429"/>
      <c r="R58" s="49"/>
      <c r="S58" s="27" t="str">
        <f>IF(A58="X","7","")</f>
        <v/>
      </c>
      <c r="T58" s="49"/>
      <c r="U58" s="310" t="str">
        <f>IF(A58="X",$H$13,"")</f>
        <v/>
      </c>
      <c r="V58" s="311"/>
      <c r="W58" s="311"/>
      <c r="X58" s="49"/>
      <c r="Y58" s="260"/>
      <c r="Z58" s="260"/>
      <c r="AA58" s="260"/>
      <c r="AB58" s="196" t="str">
        <f>IF(A$61="x","1","0")&amp;IF(J$61="x","1","0")&amp;IF(R$61="x","1","0")&amp;IF(A$63="x","1","0")&amp;IF(J$63="x","1","0")&amp;IF(R$63="x","1","0")</f>
        <v>000000</v>
      </c>
      <c r="AC58" s="21" t="s">
        <v>2379</v>
      </c>
      <c r="AD58" s="22"/>
      <c r="AE58" s="22"/>
      <c r="AF58" s="22"/>
      <c r="AG58" s="22"/>
      <c r="AH58" s="22"/>
      <c r="AI58" s="22"/>
      <c r="AJ58" s="22"/>
      <c r="AK58" s="22"/>
      <c r="AL58" s="22"/>
      <c r="AM58" s="22"/>
      <c r="AN58" s="22"/>
      <c r="AO58" s="22"/>
      <c r="AP58" s="22"/>
      <c r="AQ58" s="23"/>
      <c r="AR58" s="197" t="str">
        <f t="shared" ref="AR58:AR59" si="13">IF(A58="x",P$17&amp;" "&amp;AT58,"")</f>
        <v/>
      </c>
      <c r="AS58" s="109" t="str">
        <f>IFERROR(IF(A58="","",IF(LEFT(D58,4)="5502","GIGCN*",INDEX('Catalyst-Lookups'!A$2:I$26,MATCH(Catalyst!AB58,'Catalyst-Lookups'!I$2:I$26,0),1))),"Select fees to pay")</f>
        <v/>
      </c>
      <c r="AT58" s="45" t="s">
        <v>2392</v>
      </c>
      <c r="AU58" s="101" t="str">
        <f>IF(LEN(AB58)&gt;30,"Too long! Cut "&amp;LEN(AB58)-30&amp;" characters","")</f>
        <v/>
      </c>
      <c r="AV58" s="143" t="str">
        <f>IF(A58="x","Check Sp Class &amp; Make sure Cost Center is derived for this grant","")</f>
        <v/>
      </c>
      <c r="AW58" s="45"/>
      <c r="AX58" s="45"/>
      <c r="AY58" s="45"/>
      <c r="AZ58" s="45"/>
      <c r="BA58" s="45"/>
    </row>
    <row r="59" spans="1:53" s="107" customFormat="1" ht="15" customHeight="1" x14ac:dyDescent="0.3">
      <c r="A59" s="262"/>
      <c r="B59" s="263"/>
      <c r="C59" s="49"/>
      <c r="D59" s="260">
        <v>550100</v>
      </c>
      <c r="E59" s="260"/>
      <c r="F59" s="260"/>
      <c r="G59" s="49"/>
      <c r="H59" s="428"/>
      <c r="I59" s="307"/>
      <c r="J59" s="307"/>
      <c r="K59" s="307"/>
      <c r="L59" s="49"/>
      <c r="M59" s="429"/>
      <c r="N59" s="429"/>
      <c r="O59" s="429"/>
      <c r="P59" s="429"/>
      <c r="Q59" s="429"/>
      <c r="R59" s="49"/>
      <c r="S59" s="27" t="str">
        <f>IF(A59="X","7","")</f>
        <v/>
      </c>
      <c r="T59" s="49"/>
      <c r="U59" s="310" t="str">
        <f>IF(A59="X",$H$13,"")</f>
        <v/>
      </c>
      <c r="V59" s="311"/>
      <c r="W59" s="311"/>
      <c r="X59" s="49"/>
      <c r="Y59" s="260"/>
      <c r="Z59" s="260"/>
      <c r="AA59" s="260"/>
      <c r="AB59" s="196" t="str">
        <f>IF(A$61="x","1","0")&amp;IF(J$61="x","1","0")&amp;IF(R$61="x","1","0")&amp;IF(A$63="x","1","0")&amp;IF(J$63="x","1","0")&amp;IF(R$63="x","1","0")</f>
        <v>000000</v>
      </c>
      <c r="AC59" s="21" t="s">
        <v>2379</v>
      </c>
      <c r="AD59" s="22"/>
      <c r="AE59" s="22"/>
      <c r="AF59" s="22"/>
      <c r="AG59" s="22"/>
      <c r="AH59" s="22"/>
      <c r="AI59" s="22"/>
      <c r="AJ59" s="22"/>
      <c r="AK59" s="22"/>
      <c r="AL59" s="22"/>
      <c r="AM59" s="22"/>
      <c r="AN59" s="22"/>
      <c r="AO59" s="22"/>
      <c r="AP59" s="22"/>
      <c r="AQ59" s="23"/>
      <c r="AR59" s="197" t="str">
        <f t="shared" si="13"/>
        <v/>
      </c>
      <c r="AS59" s="109" t="str">
        <f>IFERROR(IF(A59="","",IF(LEFT(D59,4)="5502","GIGCN*",INDEX('Catalyst-Lookups'!A$2:I$26,MATCH(Catalyst!AB59,'Catalyst-Lookups'!I$2:I$26,0),1))),"Select fees to pay")</f>
        <v/>
      </c>
      <c r="AT59" s="45" t="s">
        <v>2392</v>
      </c>
      <c r="AU59" s="101" t="str">
        <f>IF(LEN(AB59)&gt;30,"Too long! Cut "&amp;LEN(AB59)-30&amp;" characters","")</f>
        <v/>
      </c>
      <c r="AV59" s="143" t="str">
        <f>IF(A59="x","Check Sp Class &amp; Make sure Cost Center is derived for this grant","")</f>
        <v/>
      </c>
      <c r="AW59" s="45"/>
      <c r="AX59" s="45"/>
      <c r="AY59" s="45"/>
      <c r="AZ59" s="45"/>
      <c r="BA59" s="45"/>
    </row>
    <row r="60" spans="1:53" s="107" customFormat="1" ht="15" customHeight="1" thickBot="1" x14ac:dyDescent="0.3">
      <c r="A60" s="244" t="s">
        <v>88</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447" t="s">
        <v>2454</v>
      </c>
      <c r="AD60" s="448"/>
      <c r="AE60" s="448"/>
      <c r="AF60" s="448"/>
      <c r="AG60" s="448"/>
      <c r="AH60" s="448"/>
      <c r="AI60" s="448"/>
      <c r="AJ60" s="448"/>
      <c r="AK60" s="448"/>
      <c r="AL60" s="448"/>
      <c r="AM60" s="448"/>
      <c r="AN60" s="448"/>
      <c r="AO60" s="448"/>
      <c r="AP60" s="448"/>
      <c r="AQ60" s="448"/>
      <c r="AR60" s="448"/>
      <c r="AS60" s="449"/>
      <c r="AT60" s="449"/>
      <c r="AU60" s="449"/>
      <c r="AV60" s="94"/>
      <c r="AW60" s="45"/>
      <c r="AX60" s="45"/>
      <c r="AY60" s="45"/>
      <c r="AZ60" s="45"/>
      <c r="BA60" s="45"/>
    </row>
    <row r="61" spans="1:53" s="107" customFormat="1" ht="15" customHeight="1" thickBot="1" x14ac:dyDescent="0.3">
      <c r="A61" s="131"/>
      <c r="B61" s="31" t="s">
        <v>5</v>
      </c>
      <c r="C61" s="19"/>
      <c r="D61" s="19"/>
      <c r="E61" s="30"/>
      <c r="F61" s="31"/>
      <c r="G61" s="28"/>
      <c r="H61" s="28"/>
      <c r="I61" s="28"/>
      <c r="J61" s="105"/>
      <c r="K61" s="31" t="s">
        <v>8</v>
      </c>
      <c r="L61" s="19"/>
      <c r="M61" s="28"/>
      <c r="N61" s="19"/>
      <c r="O61" s="19"/>
      <c r="P61" s="28"/>
      <c r="Q61" s="28"/>
      <c r="R61" s="131"/>
      <c r="S61" s="31" t="s">
        <v>10</v>
      </c>
      <c r="T61" s="28"/>
      <c r="U61" s="28"/>
      <c r="V61" s="30"/>
      <c r="W61" s="19"/>
      <c r="X61" s="19"/>
      <c r="Y61" s="28"/>
      <c r="Z61" s="28"/>
      <c r="AA61" s="28"/>
      <c r="AB61" s="49"/>
      <c r="AC61" s="49"/>
      <c r="AD61" s="49"/>
      <c r="AE61" s="49"/>
      <c r="AF61" s="49"/>
      <c r="AG61" s="49"/>
      <c r="AH61" s="49"/>
      <c r="AI61" s="49"/>
      <c r="AJ61" s="49"/>
      <c r="AK61" s="49"/>
      <c r="AL61" s="49"/>
      <c r="AM61" s="49"/>
      <c r="AN61" s="49"/>
      <c r="AO61" s="49"/>
      <c r="AP61" s="49"/>
      <c r="AQ61" s="49"/>
      <c r="AR61" s="49"/>
      <c r="AS61" s="45"/>
      <c r="AT61" s="45"/>
      <c r="AU61" s="94"/>
      <c r="AV61" s="45"/>
      <c r="AW61" s="45"/>
      <c r="AX61" s="45"/>
      <c r="AY61" s="45"/>
      <c r="AZ61" s="45"/>
    </row>
    <row r="62" spans="1:53" s="107" customFormat="1" ht="8.25" customHeight="1" thickBot="1" x14ac:dyDescent="0.3">
      <c r="A62" s="19"/>
      <c r="B62" s="19"/>
      <c r="C62" s="19"/>
      <c r="D62" s="28"/>
      <c r="E62" s="28"/>
      <c r="F62" s="31"/>
      <c r="G62" s="28"/>
      <c r="H62" s="28"/>
      <c r="I62" s="28"/>
      <c r="J62" s="28"/>
      <c r="K62" s="28"/>
      <c r="L62" s="28"/>
      <c r="M62" s="28"/>
      <c r="N62" s="28"/>
      <c r="O62" s="28"/>
      <c r="P62" s="28"/>
      <c r="Q62" s="28"/>
      <c r="R62" s="28"/>
      <c r="S62" s="28"/>
      <c r="T62" s="28"/>
      <c r="U62" s="28"/>
      <c r="V62" s="28"/>
      <c r="W62" s="31"/>
      <c r="X62" s="31"/>
      <c r="Y62" s="28"/>
      <c r="Z62" s="28"/>
      <c r="AA62" s="28"/>
      <c r="AB62" s="49"/>
      <c r="AC62" s="49"/>
      <c r="AD62" s="49"/>
      <c r="AE62" s="49"/>
      <c r="AF62" s="49"/>
      <c r="AG62" s="49"/>
      <c r="AH62" s="49"/>
      <c r="AI62" s="49"/>
      <c r="AJ62" s="49"/>
      <c r="AK62" s="49"/>
      <c r="AL62" s="49"/>
      <c r="AM62" s="49"/>
      <c r="AN62" s="49"/>
      <c r="AO62" s="49"/>
      <c r="AP62" s="49"/>
      <c r="AQ62" s="49"/>
      <c r="AR62" s="49"/>
      <c r="AS62" s="45"/>
      <c r="AT62" s="45"/>
      <c r="AU62" s="94"/>
      <c r="AV62" s="45"/>
      <c r="AW62" s="45"/>
      <c r="AX62" s="45"/>
      <c r="AY62" s="45"/>
      <c r="AZ62" s="45"/>
    </row>
    <row r="63" spans="1:53" s="107" customFormat="1" ht="15" customHeight="1" thickBot="1" x14ac:dyDescent="0.3">
      <c r="A63" s="131"/>
      <c r="B63" s="31" t="s">
        <v>6</v>
      </c>
      <c r="C63" s="19"/>
      <c r="D63" s="19"/>
      <c r="E63" s="30"/>
      <c r="F63" s="31"/>
      <c r="G63" s="28"/>
      <c r="H63" s="28"/>
      <c r="I63" s="28"/>
      <c r="J63" s="105"/>
      <c r="K63" s="31" t="s">
        <v>28</v>
      </c>
      <c r="L63" s="19"/>
      <c r="M63" s="28"/>
      <c r="N63" s="19"/>
      <c r="O63" s="19"/>
      <c r="P63" s="28"/>
      <c r="Q63" s="19"/>
      <c r="R63" s="131"/>
      <c r="S63" s="31" t="s">
        <v>7</v>
      </c>
      <c r="T63" s="28"/>
      <c r="U63" s="28"/>
      <c r="V63" s="30"/>
      <c r="W63" s="19"/>
      <c r="X63" s="19"/>
      <c r="Y63" s="28"/>
      <c r="Z63" s="28"/>
      <c r="AA63" s="28"/>
      <c r="AB63" s="49"/>
      <c r="AC63" s="49"/>
      <c r="AD63" s="49"/>
      <c r="AE63" s="49"/>
      <c r="AF63" s="49"/>
      <c r="AG63" s="49"/>
      <c r="AH63" s="49"/>
      <c r="AI63" s="49"/>
      <c r="AJ63" s="49"/>
      <c r="AK63" s="49"/>
      <c r="AL63" s="49"/>
      <c r="AM63" s="49"/>
      <c r="AN63" s="49"/>
      <c r="AO63" s="49"/>
      <c r="AP63" s="49"/>
      <c r="AQ63" s="49"/>
      <c r="AR63" s="49"/>
      <c r="AS63" s="45"/>
      <c r="AT63" s="45"/>
      <c r="AU63" s="94"/>
      <c r="AV63" s="45"/>
      <c r="AW63" s="45"/>
      <c r="AX63" s="45"/>
      <c r="AY63" s="45"/>
      <c r="AZ63" s="45"/>
    </row>
    <row r="64" spans="1:53" s="107" customFormat="1" ht="18" customHeight="1" thickBot="1" x14ac:dyDescent="0.3">
      <c r="A64" s="1"/>
      <c r="B64" s="1"/>
      <c r="C64" s="1"/>
      <c r="D64" s="1"/>
      <c r="E64" s="1"/>
      <c r="F64" s="1"/>
      <c r="G64" s="1"/>
      <c r="H64" s="1"/>
      <c r="I64" s="1"/>
      <c r="J64" s="105"/>
      <c r="K64" s="31" t="s">
        <v>2377</v>
      </c>
      <c r="L64" s="1"/>
      <c r="M64" s="1"/>
      <c r="N64" s="1"/>
      <c r="O64" s="1"/>
      <c r="P64" s="1"/>
      <c r="Q64" s="1"/>
      <c r="R64" s="28"/>
      <c r="S64" s="28"/>
      <c r="T64" s="28"/>
      <c r="U64" s="28"/>
      <c r="V64" s="28"/>
      <c r="W64" s="31"/>
      <c r="X64" s="31"/>
      <c r="Y64" s="28"/>
      <c r="Z64" s="28"/>
      <c r="AA64" s="28"/>
      <c r="AB64" s="49"/>
      <c r="AC64" s="49"/>
      <c r="AD64" s="49"/>
      <c r="AE64" s="49"/>
      <c r="AF64" s="49"/>
      <c r="AG64" s="49"/>
      <c r="AH64" s="49"/>
      <c r="AI64" s="49"/>
      <c r="AJ64" s="49"/>
      <c r="AK64" s="49"/>
      <c r="AL64" s="49"/>
      <c r="AM64" s="49"/>
      <c r="AN64" s="49"/>
      <c r="AO64" s="49"/>
      <c r="AP64" s="49"/>
      <c r="AQ64" s="49"/>
      <c r="AR64" s="49"/>
      <c r="AS64" s="45"/>
      <c r="AT64" s="45"/>
      <c r="AU64" s="94"/>
      <c r="AV64" s="45"/>
      <c r="AW64" s="45"/>
      <c r="AX64" s="45"/>
      <c r="AY64" s="45"/>
      <c r="AZ64" s="45"/>
    </row>
    <row r="65" spans="1:52" s="107" customFormat="1" ht="15" customHeight="1" thickBot="1" x14ac:dyDescent="0.3">
      <c r="A65" s="106" t="s">
        <v>2133</v>
      </c>
      <c r="B65" s="19"/>
      <c r="C65" s="19"/>
      <c r="D65" s="28"/>
      <c r="E65" s="28"/>
      <c r="F65" s="31"/>
      <c r="G65" s="28"/>
      <c r="H65" s="28"/>
      <c r="I65" s="28"/>
      <c r="J65" s="28"/>
      <c r="K65" s="28"/>
      <c r="L65" s="28"/>
      <c r="M65" s="28"/>
      <c r="N65" s="28"/>
      <c r="O65" s="28"/>
      <c r="P65" s="28"/>
      <c r="Q65" s="28"/>
      <c r="R65" s="19"/>
      <c r="S65" s="19"/>
      <c r="T65" s="19"/>
      <c r="U65" s="19"/>
      <c r="V65" s="30"/>
      <c r="W65" s="19"/>
      <c r="X65" s="19"/>
      <c r="Y65" s="19"/>
      <c r="Z65" s="19"/>
      <c r="AA65" s="19"/>
      <c r="AB65" s="49"/>
      <c r="AC65" s="49"/>
      <c r="AD65" s="49"/>
      <c r="AE65" s="49"/>
      <c r="AF65" s="49"/>
      <c r="AG65" s="49"/>
      <c r="AH65" s="49"/>
      <c r="AI65" s="49"/>
      <c r="AJ65" s="49"/>
      <c r="AK65" s="49"/>
      <c r="AL65" s="49"/>
      <c r="AM65" s="49"/>
      <c r="AN65" s="49"/>
      <c r="AO65" s="49"/>
      <c r="AP65" s="49"/>
      <c r="AQ65" s="49"/>
      <c r="AR65" s="49"/>
      <c r="AS65" s="45"/>
      <c r="AT65" s="45"/>
      <c r="AU65" s="94"/>
      <c r="AV65" s="45"/>
      <c r="AW65" s="45"/>
      <c r="AX65" s="45"/>
      <c r="AY65" s="45"/>
      <c r="AZ65" s="45"/>
    </row>
    <row r="66" spans="1:52" s="107" customFormat="1" ht="15" customHeight="1" thickBot="1" x14ac:dyDescent="0.35">
      <c r="A66" s="132"/>
      <c r="B66" s="85" t="s">
        <v>9</v>
      </c>
      <c r="C66" s="28"/>
      <c r="D66" s="19"/>
      <c r="E66" s="19"/>
      <c r="F66" s="19"/>
      <c r="G66" s="19"/>
      <c r="H66" s="19"/>
      <c r="I66" s="19"/>
      <c r="J66" s="19"/>
      <c r="K66" s="19"/>
      <c r="L66" s="19"/>
      <c r="M66" s="105"/>
      <c r="N66" s="85" t="s">
        <v>11</v>
      </c>
      <c r="O66" s="19"/>
      <c r="P66" s="19"/>
      <c r="Q66" s="19"/>
      <c r="R66" s="19"/>
      <c r="S66" s="19"/>
      <c r="T66" s="28"/>
      <c r="U66" s="28"/>
      <c r="V66" s="30"/>
      <c r="W66" s="105"/>
      <c r="X66" s="85" t="s">
        <v>2411</v>
      </c>
      <c r="Y66" s="28"/>
      <c r="Z66" s="28"/>
      <c r="AA66" s="19"/>
      <c r="AB66" s="49"/>
      <c r="AC66" s="49"/>
      <c r="AD66" s="49"/>
      <c r="AE66" s="49"/>
      <c r="AF66" s="49"/>
      <c r="AG66" s="49"/>
      <c r="AH66" s="49"/>
      <c r="AI66" s="49"/>
      <c r="AJ66" s="49"/>
      <c r="AK66" s="49"/>
      <c r="AL66" s="49"/>
      <c r="AM66" s="49"/>
      <c r="AN66" s="49"/>
      <c r="AO66" s="49"/>
      <c r="AP66" s="49"/>
      <c r="AQ66" s="49"/>
      <c r="AR66" s="225" t="str">
        <f>IF(A66="x","9","0")&amp;IF(M66="x","9","0")&amp;IF(W66="x","9","0")</f>
        <v>000</v>
      </c>
      <c r="AS66" s="87" t="str">
        <f>IF(AR66&lt;&gt;"000","Special Request","")</f>
        <v/>
      </c>
      <c r="AT66" s="45"/>
      <c r="AU66" s="94"/>
      <c r="AV66" s="45"/>
      <c r="AW66" s="45"/>
      <c r="AX66" s="45"/>
      <c r="AY66" s="45"/>
      <c r="AZ66" s="45"/>
    </row>
    <row r="67" spans="1:52" s="107" customFormat="1" ht="9" customHeight="1" thickBot="1" x14ac:dyDescent="0.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5"/>
      <c r="AT67" s="45"/>
      <c r="AU67" s="94"/>
      <c r="AV67" s="45"/>
      <c r="AW67" s="45"/>
      <c r="AX67" s="45"/>
      <c r="AY67" s="45"/>
      <c r="AZ67" s="45"/>
    </row>
    <row r="68" spans="1:52" s="107" customFormat="1" ht="15" customHeight="1" thickBot="1" x14ac:dyDescent="0.35">
      <c r="A68" s="228" t="s">
        <v>2417</v>
      </c>
      <c r="B68" s="229"/>
      <c r="C68" s="229"/>
      <c r="D68" s="229"/>
      <c r="E68" s="229"/>
      <c r="F68" s="229"/>
      <c r="G68" s="229"/>
      <c r="H68" s="229"/>
      <c r="I68" s="229"/>
      <c r="J68" s="229"/>
      <c r="K68" s="229"/>
      <c r="L68" s="229"/>
      <c r="M68" s="229"/>
      <c r="N68" s="229"/>
      <c r="O68" s="229"/>
      <c r="P68" s="229"/>
      <c r="Q68" s="229"/>
      <c r="R68" s="229"/>
      <c r="S68" s="229"/>
      <c r="T68" s="229"/>
      <c r="U68" s="229"/>
      <c r="V68" s="229"/>
      <c r="W68" s="49"/>
      <c r="X68" s="49"/>
      <c r="Y68" s="49"/>
      <c r="Z68" s="49"/>
      <c r="AA68" s="49"/>
      <c r="AB68" s="49"/>
      <c r="AC68" s="49"/>
      <c r="AD68" s="49"/>
      <c r="AE68" s="32" t="s">
        <v>12</v>
      </c>
      <c r="AF68" s="33"/>
      <c r="AG68" s="33"/>
      <c r="AH68" s="33"/>
      <c r="AI68" s="33"/>
      <c r="AJ68" s="33"/>
      <c r="AK68" s="33"/>
      <c r="AL68" s="33"/>
      <c r="AM68" s="33"/>
      <c r="AN68" s="33"/>
      <c r="AO68" s="33"/>
      <c r="AP68" s="33"/>
      <c r="AQ68" s="34"/>
      <c r="AR68" s="45"/>
      <c r="AS68" s="45"/>
      <c r="AT68" s="45"/>
      <c r="AU68" s="94"/>
      <c r="AV68" s="45"/>
      <c r="AW68" s="45"/>
      <c r="AX68" s="45"/>
      <c r="AY68" s="45"/>
      <c r="AZ68" s="45"/>
    </row>
    <row r="69" spans="1:52" s="45" customFormat="1" ht="4.5" customHeight="1" thickBot="1" x14ac:dyDescent="0.3">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E69" s="36"/>
      <c r="AF69" s="18"/>
      <c r="AG69" s="11"/>
      <c r="AH69" s="11"/>
      <c r="AI69" s="37"/>
      <c r="AJ69" s="18"/>
      <c r="AK69" s="18"/>
      <c r="AL69" s="18"/>
      <c r="AM69" s="18"/>
      <c r="AN69" s="11"/>
      <c r="AO69" s="11"/>
      <c r="AP69" s="18"/>
      <c r="AQ69" s="116"/>
      <c r="AU69" s="94"/>
    </row>
    <row r="70" spans="1:52" s="45" customFormat="1" ht="15" customHeight="1" x14ac:dyDescent="0.25">
      <c r="A70" s="456" t="s">
        <v>30</v>
      </c>
      <c r="B70" s="457"/>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7"/>
      <c r="AA70" s="457"/>
      <c r="AB70" s="457"/>
      <c r="AC70" s="458"/>
      <c r="AD70" s="153"/>
      <c r="AE70" s="38" t="s">
        <v>29</v>
      </c>
      <c r="AF70" s="11"/>
      <c r="AG70" s="11"/>
      <c r="AH70" s="11"/>
      <c r="AI70" s="11"/>
      <c r="AJ70" s="18"/>
      <c r="AK70" s="11"/>
      <c r="AL70" s="11"/>
      <c r="AM70" s="18"/>
      <c r="AN70" s="11"/>
      <c r="AO70" s="286"/>
      <c r="AP70" s="287"/>
      <c r="AQ70" s="288"/>
      <c r="AV70" s="94"/>
    </row>
    <row r="71" spans="1:52" s="45" customFormat="1" ht="15" customHeight="1" x14ac:dyDescent="0.25">
      <c r="A71" s="450"/>
      <c r="B71" s="451"/>
      <c r="C71" s="451"/>
      <c r="D71" s="451"/>
      <c r="E71" s="451"/>
      <c r="F71" s="451"/>
      <c r="G71" s="451"/>
      <c r="H71" s="451"/>
      <c r="I71" s="451"/>
      <c r="J71" s="451"/>
      <c r="K71" s="451"/>
      <c r="L71" s="451"/>
      <c r="M71" s="451"/>
      <c r="N71" s="451"/>
      <c r="O71" s="451"/>
      <c r="P71" s="451"/>
      <c r="Q71" s="451"/>
      <c r="R71" s="451"/>
      <c r="S71" s="451"/>
      <c r="T71" s="451"/>
      <c r="U71" s="451"/>
      <c r="V71" s="451"/>
      <c r="W71" s="451"/>
      <c r="X71" s="451"/>
      <c r="Y71" s="451"/>
      <c r="Z71" s="451"/>
      <c r="AA71" s="451"/>
      <c r="AB71" s="451"/>
      <c r="AC71" s="452"/>
      <c r="AD71" s="153"/>
      <c r="AE71" s="39"/>
      <c r="AF71" s="18"/>
      <c r="AG71" s="11"/>
      <c r="AH71" s="11"/>
      <c r="AI71" s="37"/>
      <c r="AJ71" s="18"/>
      <c r="AK71" s="18"/>
      <c r="AL71" s="18"/>
      <c r="AM71" s="18"/>
      <c r="AN71" s="11"/>
      <c r="AO71" s="26"/>
      <c r="AP71" s="28"/>
      <c r="AQ71" s="117"/>
      <c r="AV71" s="94"/>
    </row>
    <row r="72" spans="1:52" s="45" customFormat="1" ht="15" customHeight="1" x14ac:dyDescent="0.25">
      <c r="A72" s="450"/>
      <c r="B72" s="451"/>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2"/>
      <c r="AD72" s="153"/>
      <c r="AE72" s="38" t="s">
        <v>13</v>
      </c>
      <c r="AF72" s="11"/>
      <c r="AG72" s="11"/>
      <c r="AH72" s="11"/>
      <c r="AI72" s="11"/>
      <c r="AJ72" s="18"/>
      <c r="AK72" s="18"/>
      <c r="AL72" s="18"/>
      <c r="AM72" s="18"/>
      <c r="AN72" s="11"/>
      <c r="AO72" s="286"/>
      <c r="AP72" s="287"/>
      <c r="AQ72" s="288"/>
      <c r="AV72" s="94"/>
    </row>
    <row r="73" spans="1:52" s="45" customFormat="1" ht="15" customHeight="1" x14ac:dyDescent="0.25">
      <c r="A73" s="450"/>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2"/>
      <c r="AD73" s="153"/>
      <c r="AE73" s="39"/>
      <c r="AF73" s="11"/>
      <c r="AG73" s="11"/>
      <c r="AH73" s="11"/>
      <c r="AI73" s="11"/>
      <c r="AJ73" s="18"/>
      <c r="AK73" s="18"/>
      <c r="AL73" s="18"/>
      <c r="AM73" s="18"/>
      <c r="AN73" s="11"/>
      <c r="AO73" s="26"/>
      <c r="AP73" s="28"/>
      <c r="AQ73" s="117"/>
      <c r="AV73" s="94"/>
    </row>
    <row r="74" spans="1:52" s="45" customFormat="1" ht="15" customHeight="1" thickBot="1" x14ac:dyDescent="0.3">
      <c r="A74" s="453"/>
      <c r="B74" s="454"/>
      <c r="C74" s="454"/>
      <c r="D74" s="454"/>
      <c r="E74" s="454"/>
      <c r="F74" s="454"/>
      <c r="G74" s="454"/>
      <c r="H74" s="454"/>
      <c r="I74" s="454"/>
      <c r="J74" s="454"/>
      <c r="K74" s="454"/>
      <c r="L74" s="454"/>
      <c r="M74" s="454"/>
      <c r="N74" s="454"/>
      <c r="O74" s="454"/>
      <c r="P74" s="454"/>
      <c r="Q74" s="454"/>
      <c r="R74" s="454"/>
      <c r="S74" s="454"/>
      <c r="T74" s="454"/>
      <c r="U74" s="454"/>
      <c r="V74" s="454"/>
      <c r="W74" s="454"/>
      <c r="X74" s="454"/>
      <c r="Y74" s="454"/>
      <c r="Z74" s="454"/>
      <c r="AA74" s="454"/>
      <c r="AB74" s="454"/>
      <c r="AC74" s="455"/>
      <c r="AD74" s="153"/>
      <c r="AE74" s="38" t="s">
        <v>2302</v>
      </c>
      <c r="AF74" s="11"/>
      <c r="AG74" s="11"/>
      <c r="AH74" s="11"/>
      <c r="AI74" s="11"/>
      <c r="AJ74" s="18"/>
      <c r="AK74" s="18"/>
      <c r="AL74" s="18"/>
      <c r="AM74" s="18"/>
      <c r="AN74" s="11"/>
      <c r="AO74" s="459"/>
      <c r="AP74" s="287"/>
      <c r="AQ74" s="288"/>
      <c r="AV74" s="94"/>
    </row>
    <row r="75" spans="1:52" s="48" customFormat="1" ht="9.75" customHeight="1" thickBot="1" x14ac:dyDescent="0.3">
      <c r="A75" s="46"/>
      <c r="B75" s="47"/>
      <c r="C75" s="155"/>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6"/>
      <c r="AF75" s="40"/>
      <c r="AG75" s="40"/>
      <c r="AH75" s="40"/>
      <c r="AI75" s="40"/>
      <c r="AJ75" s="157"/>
      <c r="AK75" s="157"/>
      <c r="AL75" s="157"/>
      <c r="AM75" s="157"/>
      <c r="AN75" s="40"/>
      <c r="AO75" s="158"/>
      <c r="AP75" s="159"/>
      <c r="AQ75" s="160"/>
      <c r="AV75" s="95"/>
    </row>
    <row r="76" spans="1:52" s="45" customFormat="1" ht="10.5"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V76" s="94"/>
    </row>
    <row r="77" spans="1:52" s="53" customFormat="1" ht="15" customHeight="1" x14ac:dyDescent="0.35">
      <c r="A77" s="50" t="s">
        <v>31</v>
      </c>
      <c r="B77" s="51"/>
      <c r="C77" s="51"/>
      <c r="D77" s="51"/>
      <c r="E77" s="51"/>
      <c r="F77" s="51"/>
      <c r="G77" s="51"/>
      <c r="H77" s="51"/>
      <c r="I77" s="51"/>
      <c r="J77" s="51"/>
      <c r="K77" s="51"/>
      <c r="L77" s="52"/>
      <c r="M77" s="51"/>
      <c r="O77" s="51"/>
      <c r="P77" s="51"/>
      <c r="R77" s="51"/>
      <c r="S77" s="51"/>
      <c r="T77" s="51"/>
      <c r="U77" s="51"/>
      <c r="V77" s="51"/>
      <c r="W77" s="51"/>
      <c r="X77" s="51"/>
      <c r="Y77" s="51"/>
      <c r="Z77" s="51"/>
      <c r="AA77" s="51"/>
      <c r="AB77" s="51"/>
      <c r="AC77" s="51"/>
      <c r="AD77" s="51"/>
      <c r="AE77" s="51"/>
      <c r="AF77" s="51"/>
      <c r="AG77" s="54"/>
      <c r="AH77" s="51"/>
      <c r="AJ77" s="51"/>
      <c r="AK77" s="51"/>
      <c r="AL77" s="51"/>
      <c r="AM77" s="51"/>
      <c r="AN77" s="51"/>
      <c r="AO77" s="51"/>
      <c r="AP77" s="51"/>
      <c r="AQ77" s="51"/>
      <c r="AT77" s="60"/>
      <c r="AV77" s="96"/>
    </row>
    <row r="78" spans="1:52" s="45" customFormat="1" ht="15" customHeight="1" thickBot="1" x14ac:dyDescent="0.35">
      <c r="A78" s="42"/>
      <c r="B78" s="19"/>
      <c r="C78" s="19"/>
      <c r="D78" s="19"/>
      <c r="E78" s="19"/>
      <c r="F78" s="19"/>
      <c r="G78" s="19"/>
      <c r="H78" s="19"/>
      <c r="I78" s="19"/>
      <c r="J78" s="19"/>
      <c r="K78" s="19"/>
      <c r="L78" s="19"/>
      <c r="M78" s="19"/>
      <c r="N78" s="26"/>
      <c r="O78" s="19"/>
      <c r="P78" s="19"/>
      <c r="Q78" s="19"/>
      <c r="R78" s="19"/>
      <c r="S78" s="19"/>
      <c r="T78" s="19"/>
      <c r="U78" s="19"/>
      <c r="V78" s="19"/>
      <c r="W78" s="19"/>
      <c r="X78" s="19"/>
      <c r="Y78" s="19"/>
      <c r="Z78" s="19"/>
      <c r="AA78" s="19"/>
      <c r="AB78" s="19"/>
      <c r="AC78" s="43"/>
      <c r="AD78" s="26"/>
      <c r="AE78" s="44"/>
      <c r="AF78" s="44"/>
      <c r="AG78" s="26"/>
      <c r="AH78" s="26"/>
      <c r="AI78" s="26"/>
      <c r="AJ78" s="26"/>
      <c r="AK78" s="26"/>
      <c r="AL78" s="26"/>
      <c r="AM78" s="26"/>
      <c r="AN78" s="26"/>
      <c r="AO78" s="26"/>
      <c r="AP78" s="26"/>
      <c r="AQ78" s="43"/>
      <c r="AR78" s="44"/>
      <c r="AV78" s="94"/>
    </row>
    <row r="79" spans="1:52" s="41" customFormat="1" ht="15" customHeight="1" x14ac:dyDescent="0.25">
      <c r="A79" s="280" t="s">
        <v>32</v>
      </c>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c r="AO79" s="281"/>
      <c r="AP79" s="281"/>
      <c r="AQ79" s="282"/>
      <c r="AV79" s="93"/>
    </row>
    <row r="80" spans="1:52" s="41" customFormat="1" ht="15" customHeight="1" thickBot="1" x14ac:dyDescent="0.3">
      <c r="A80" s="283"/>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5"/>
      <c r="AV80" s="93"/>
    </row>
    <row r="81" spans="1:48" s="41" customFormat="1" ht="1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V81" s="93"/>
    </row>
    <row r="82" spans="1:48" s="41" customFormat="1" ht="14" x14ac:dyDescent="0.25">
      <c r="A82" s="278" t="s">
        <v>33</v>
      </c>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V82" s="93"/>
    </row>
    <row r="83" spans="1:48" ht="14" x14ac:dyDescent="0.25">
      <c r="A83" s="278" t="s">
        <v>34</v>
      </c>
      <c r="B83" s="278"/>
      <c r="C83" s="278"/>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row>
    <row r="84" spans="1:48" ht="14" x14ac:dyDescent="0.25">
      <c r="A84" s="279" t="s">
        <v>35</v>
      </c>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row>
    <row r="85" spans="1:48" s="55" customFormat="1" ht="14" x14ac:dyDescent="0.25">
      <c r="A85" s="278" t="s">
        <v>36</v>
      </c>
      <c r="B85" s="278"/>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8"/>
      <c r="AM85" s="278"/>
      <c r="AN85" s="278"/>
      <c r="AO85" s="278"/>
      <c r="AP85" s="278"/>
      <c r="AQ85" s="278"/>
      <c r="AV85" s="97"/>
    </row>
    <row r="86" spans="1:48" ht="14" x14ac:dyDescent="0.25">
      <c r="A86" s="278" t="s">
        <v>37</v>
      </c>
      <c r="B86" s="278"/>
      <c r="C86" s="278"/>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row>
    <row r="87" spans="1:48" ht="14" x14ac:dyDescent="0.25">
      <c r="A87" s="278" t="s">
        <v>38</v>
      </c>
      <c r="B87" s="278"/>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c r="AN87" s="278"/>
      <c r="AO87" s="278"/>
      <c r="AP87" s="278"/>
      <c r="AQ87" s="278"/>
    </row>
    <row r="88" spans="1:48" ht="14" x14ac:dyDescent="0.25">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row>
    <row r="89" spans="1:48" s="41" customFormat="1" ht="16.5" customHeight="1" x14ac:dyDescent="0.25">
      <c r="A89" s="277" t="s">
        <v>39</v>
      </c>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V89" s="93"/>
    </row>
    <row r="90" spans="1:48" ht="15" customHeight="1" x14ac:dyDescent="0.25">
      <c r="A90" s="277"/>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row>
    <row r="91" spans="1:48" ht="14.25" customHeight="1" x14ac:dyDescent="0.25">
      <c r="A91" s="277"/>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7"/>
      <c r="AL91" s="277"/>
      <c r="AM91" s="277"/>
      <c r="AN91" s="277"/>
      <c r="AO91" s="277"/>
      <c r="AP91" s="277"/>
      <c r="AQ91" s="277"/>
    </row>
    <row r="92" spans="1:48" s="41" customFormat="1" ht="15" customHeight="1" x14ac:dyDescent="0.25">
      <c r="A92" s="276"/>
      <c r="B92" s="276"/>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V92" s="93"/>
    </row>
    <row r="93" spans="1:48" s="41" customFormat="1" ht="15" customHeight="1" x14ac:dyDescent="0.3">
      <c r="A93" s="57"/>
      <c r="B93" s="261" t="s">
        <v>40</v>
      </c>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58"/>
      <c r="AV93" s="93"/>
    </row>
    <row r="94" spans="1:48" s="41" customFormat="1" ht="15" customHeight="1" x14ac:dyDescent="0.25">
      <c r="A94" s="252"/>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V94" s="93"/>
    </row>
    <row r="95" spans="1:48" ht="15.5" x14ac:dyDescent="0.25">
      <c r="A95" s="254" t="s">
        <v>41</v>
      </c>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6"/>
    </row>
    <row r="96" spans="1:48" ht="18.75" customHeight="1" x14ac:dyDescent="0.25">
      <c r="A96" s="7" t="s">
        <v>42</v>
      </c>
      <c r="I96" s="59"/>
    </row>
    <row r="97" spans="1:48" ht="18.75" customHeight="1" x14ac:dyDescent="0.25">
      <c r="A97" s="7" t="s">
        <v>43</v>
      </c>
    </row>
    <row r="98" spans="1:48" ht="18.75" customHeight="1" x14ac:dyDescent="0.25">
      <c r="A98" s="7" t="s">
        <v>44</v>
      </c>
    </row>
    <row r="99" spans="1:48" ht="18.75" customHeight="1" x14ac:dyDescent="0.25">
      <c r="A99" s="7" t="s">
        <v>45</v>
      </c>
    </row>
    <row r="101" spans="1:48" ht="15.5" x14ac:dyDescent="0.25">
      <c r="A101" s="254" t="s">
        <v>2381</v>
      </c>
      <c r="B101" s="255"/>
      <c r="C101" s="255"/>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6"/>
    </row>
    <row r="102" spans="1:48" s="41" customFormat="1" ht="21" customHeight="1" x14ac:dyDescent="0.25">
      <c r="A102" s="198" t="s">
        <v>2382</v>
      </c>
      <c r="AV102" s="93"/>
    </row>
    <row r="103" spans="1:48" s="41" customFormat="1" ht="21" customHeight="1" x14ac:dyDescent="0.25">
      <c r="A103" s="198" t="s">
        <v>2383</v>
      </c>
      <c r="AV103" s="93"/>
    </row>
  </sheetData>
  <sheetProtection algorithmName="SHA-512" hashValue="fy51alg0ENsQdy1J5BgZ3F6WtX7/bfo0zC9+GsDaUUddCvi7cwGVk2e/nMvlF2DzmX4FyVeJ109SxHu7iF3wdg==" saltValue="Rx0SqPUPha8E0+KvJDPfXg==" spinCount="100000" sheet="1" objects="1" scenarios="1"/>
  <mergeCells count="214">
    <mergeCell ref="AC60:AU60"/>
    <mergeCell ref="A71:AC74"/>
    <mergeCell ref="A70:AC70"/>
    <mergeCell ref="AO74:AQ74"/>
    <mergeCell ref="H13:Q13"/>
    <mergeCell ref="A52:AQ52"/>
    <mergeCell ref="AC55:AQ55"/>
    <mergeCell ref="AC56:AQ56"/>
    <mergeCell ref="A53:B53"/>
    <mergeCell ref="A54:B54"/>
    <mergeCell ref="A55:B55"/>
    <mergeCell ref="A56:B56"/>
    <mergeCell ref="D54:F54"/>
    <mergeCell ref="M55:Q55"/>
    <mergeCell ref="U55:W55"/>
    <mergeCell ref="Y55:AA55"/>
    <mergeCell ref="D56:F56"/>
    <mergeCell ref="H56:K56"/>
    <mergeCell ref="M56:Q56"/>
    <mergeCell ref="U56:W56"/>
    <mergeCell ref="AD14:AF14"/>
    <mergeCell ref="A34:B34"/>
    <mergeCell ref="AC42:AQ42"/>
    <mergeCell ref="M40:Q40"/>
    <mergeCell ref="M59:Q59"/>
    <mergeCell ref="U59:W59"/>
    <mergeCell ref="Y59:AA59"/>
    <mergeCell ref="Y56:AA56"/>
    <mergeCell ref="A35:B35"/>
    <mergeCell ref="D35:F35"/>
    <mergeCell ref="H35:K35"/>
    <mergeCell ref="M35:Q35"/>
    <mergeCell ref="U35:W35"/>
    <mergeCell ref="Y35:AA35"/>
    <mergeCell ref="A58:B58"/>
    <mergeCell ref="A59:B59"/>
    <mergeCell ref="A42:B42"/>
    <mergeCell ref="D42:F42"/>
    <mergeCell ref="H42:K42"/>
    <mergeCell ref="M42:Q42"/>
    <mergeCell ref="H58:K58"/>
    <mergeCell ref="M58:Q58"/>
    <mergeCell ref="U58:W58"/>
    <mergeCell ref="Y58:AA58"/>
    <mergeCell ref="D59:F59"/>
    <mergeCell ref="H59:K59"/>
    <mergeCell ref="U42:W42"/>
    <mergeCell ref="Y42:AA42"/>
    <mergeCell ref="AS53:AV53"/>
    <mergeCell ref="D57:F57"/>
    <mergeCell ref="H57:K57"/>
    <mergeCell ref="M57:Q57"/>
    <mergeCell ref="U57:W57"/>
    <mergeCell ref="Y57:AA57"/>
    <mergeCell ref="A57:B57"/>
    <mergeCell ref="AC43:AQ43"/>
    <mergeCell ref="U43:W43"/>
    <mergeCell ref="D55:F55"/>
    <mergeCell ref="H55:K55"/>
    <mergeCell ref="Y54:AA54"/>
    <mergeCell ref="AC57:AQ57"/>
    <mergeCell ref="H40:K40"/>
    <mergeCell ref="AC41:AQ41"/>
    <mergeCell ref="Y40:AA40"/>
    <mergeCell ref="AC40:AQ40"/>
    <mergeCell ref="A37:AO37"/>
    <mergeCell ref="A38:AO38"/>
    <mergeCell ref="U41:W41"/>
    <mergeCell ref="U40:W40"/>
    <mergeCell ref="AC25:AL26"/>
    <mergeCell ref="A32:AQ32"/>
    <mergeCell ref="D34:F34"/>
    <mergeCell ref="H34:K34"/>
    <mergeCell ref="M34:Q34"/>
    <mergeCell ref="U34:W34"/>
    <mergeCell ref="Y34:AA34"/>
    <mergeCell ref="A41:B41"/>
    <mergeCell ref="D41:F41"/>
    <mergeCell ref="H41:K41"/>
    <mergeCell ref="M41:Q41"/>
    <mergeCell ref="A6:W6"/>
    <mergeCell ref="M22:Q22"/>
    <mergeCell ref="U22:W22"/>
    <mergeCell ref="Y22:AA22"/>
    <mergeCell ref="A28:B28"/>
    <mergeCell ref="D28:F28"/>
    <mergeCell ref="H28:K28"/>
    <mergeCell ref="M28:Q28"/>
    <mergeCell ref="U28:W28"/>
    <mergeCell ref="Y28:AA28"/>
    <mergeCell ref="M25:Q25"/>
    <mergeCell ref="U25:W25"/>
    <mergeCell ref="Y25:AA25"/>
    <mergeCell ref="D23:F23"/>
    <mergeCell ref="H23:K23"/>
    <mergeCell ref="M23:Q23"/>
    <mergeCell ref="U23:W23"/>
    <mergeCell ref="Y23:AA23"/>
    <mergeCell ref="M27:Q27"/>
    <mergeCell ref="U27:W27"/>
    <mergeCell ref="Y27:AA27"/>
    <mergeCell ref="D27:F27"/>
    <mergeCell ref="AC22:AQ22"/>
    <mergeCell ref="AC23:AQ23"/>
    <mergeCell ref="A22:B22"/>
    <mergeCell ref="A23:B23"/>
    <mergeCell ref="A27:B27"/>
    <mergeCell ref="H27:K27"/>
    <mergeCell ref="A1:AQ5"/>
    <mergeCell ref="J7:W7"/>
    <mergeCell ref="AC7:AI7"/>
    <mergeCell ref="AK7:AQ7"/>
    <mergeCell ref="J8:W8"/>
    <mergeCell ref="AF8:AI8"/>
    <mergeCell ref="AK8:AQ8"/>
    <mergeCell ref="AM15:AQ15"/>
    <mergeCell ref="A17:O17"/>
    <mergeCell ref="J9:W9"/>
    <mergeCell ref="AF9:AI9"/>
    <mergeCell ref="AK9:AQ9"/>
    <mergeCell ref="J10:W10"/>
    <mergeCell ref="J11:W11"/>
    <mergeCell ref="J12:W12"/>
    <mergeCell ref="AL14:AN14"/>
    <mergeCell ref="P17:AB17"/>
    <mergeCell ref="Q14:W14"/>
    <mergeCell ref="A19:B19"/>
    <mergeCell ref="C19:AQ19"/>
    <mergeCell ref="AC20:AQ20"/>
    <mergeCell ref="A21:B21"/>
    <mergeCell ref="D21:F21"/>
    <mergeCell ref="H21:K21"/>
    <mergeCell ref="M21:Q21"/>
    <mergeCell ref="U21:W21"/>
    <mergeCell ref="Y21:AA21"/>
    <mergeCell ref="AC21:AQ21"/>
    <mergeCell ref="A20:B20"/>
    <mergeCell ref="D20:F20"/>
    <mergeCell ref="H20:K20"/>
    <mergeCell ref="M20:Q20"/>
    <mergeCell ref="U20:W20"/>
    <mergeCell ref="Y20:AA20"/>
    <mergeCell ref="AU6:AV9"/>
    <mergeCell ref="A31:B31"/>
    <mergeCell ref="D31:F31"/>
    <mergeCell ref="H31:K31"/>
    <mergeCell ref="M31:Q31"/>
    <mergeCell ref="U31:W31"/>
    <mergeCell ref="Y31:AA31"/>
    <mergeCell ref="D22:F22"/>
    <mergeCell ref="H22:K22"/>
    <mergeCell ref="AC24:AQ24"/>
    <mergeCell ref="A25:B25"/>
    <mergeCell ref="D25:F25"/>
    <mergeCell ref="H25:K25"/>
    <mergeCell ref="A30:B30"/>
    <mergeCell ref="D30:F30"/>
    <mergeCell ref="H30:K30"/>
    <mergeCell ref="M30:Q30"/>
    <mergeCell ref="U30:W30"/>
    <mergeCell ref="Y30:AA30"/>
    <mergeCell ref="A29:B29"/>
    <mergeCell ref="D29:F29"/>
    <mergeCell ref="H29:K29"/>
    <mergeCell ref="M29:Q29"/>
    <mergeCell ref="U29:W29"/>
    <mergeCell ref="H54:K54"/>
    <mergeCell ref="Y29:AA29"/>
    <mergeCell ref="H24:K24"/>
    <mergeCell ref="A26:B26"/>
    <mergeCell ref="W26:AA26"/>
    <mergeCell ref="A24:B24"/>
    <mergeCell ref="D24:F24"/>
    <mergeCell ref="U24:W24"/>
    <mergeCell ref="Y24:AA24"/>
    <mergeCell ref="M24:Q24"/>
    <mergeCell ref="A33:B33"/>
    <mergeCell ref="D33:F33"/>
    <mergeCell ref="H33:K33"/>
    <mergeCell ref="M33:Q33"/>
    <mergeCell ref="U33:W33"/>
    <mergeCell ref="Y33:AA33"/>
    <mergeCell ref="Y41:AA41"/>
    <mergeCell ref="A36:AQ36"/>
    <mergeCell ref="AC28:AQ28"/>
    <mergeCell ref="AC29:AQ29"/>
    <mergeCell ref="A39:B39"/>
    <mergeCell ref="C39:AQ39"/>
    <mergeCell ref="A40:B40"/>
    <mergeCell ref="D40:F40"/>
    <mergeCell ref="AC27:AQ27"/>
    <mergeCell ref="A101:AQ101"/>
    <mergeCell ref="M54:Q54"/>
    <mergeCell ref="U54:W54"/>
    <mergeCell ref="D58:F58"/>
    <mergeCell ref="A95:AQ95"/>
    <mergeCell ref="A94:AQ94"/>
    <mergeCell ref="B93:AP93"/>
    <mergeCell ref="A43:B43"/>
    <mergeCell ref="D43:F43"/>
    <mergeCell ref="H43:K43"/>
    <mergeCell ref="M43:Q43"/>
    <mergeCell ref="Y43:AA43"/>
    <mergeCell ref="A92:AQ92"/>
    <mergeCell ref="A89:AQ91"/>
    <mergeCell ref="A87:AQ87"/>
    <mergeCell ref="A86:AQ86"/>
    <mergeCell ref="A85:AQ85"/>
    <mergeCell ref="A84:AQ84"/>
    <mergeCell ref="A83:AQ83"/>
    <mergeCell ref="A82:AQ82"/>
    <mergeCell ref="A79:AQ80"/>
    <mergeCell ref="AO70:AQ70"/>
    <mergeCell ref="AO72:AQ72"/>
  </mergeCells>
  <conditionalFormatting sqref="S47">
    <cfRule type="expression" dxfId="8" priority="9">
      <formula>AND(A41&lt;&gt;"",LEFT(H41,2)="G1")</formula>
    </cfRule>
  </conditionalFormatting>
  <conditionalFormatting sqref="B50">
    <cfRule type="expression" dxfId="7" priority="8">
      <formula>AND(A41&lt;&gt;"",LEFT(H41,2)="G1")</formula>
    </cfRule>
  </conditionalFormatting>
  <conditionalFormatting sqref="S63">
    <cfRule type="expression" dxfId="6" priority="7">
      <formula>AND(A58&lt;&gt;"",LEFT(H58,2)="G1")</formula>
    </cfRule>
  </conditionalFormatting>
  <conditionalFormatting sqref="B66">
    <cfRule type="expression" dxfId="5" priority="6">
      <formula>AND(A58&lt;&gt;"",LEFT(H58,2)="G1")</formula>
    </cfRule>
  </conditionalFormatting>
  <conditionalFormatting sqref="AV21:AV25 AV43 AV27:AV41">
    <cfRule type="expression" dxfId="4" priority="4">
      <formula>A21="x"</formula>
    </cfRule>
  </conditionalFormatting>
  <conditionalFormatting sqref="AV52">
    <cfRule type="expression" dxfId="3" priority="3">
      <formula>OR(A55="x", A56="x", A57="x", A58="x", A59="x")</formula>
    </cfRule>
  </conditionalFormatting>
  <conditionalFormatting sqref="AF8:AI9">
    <cfRule type="expression" dxfId="2" priority="13" stopIfTrue="1">
      <formula>$P$16&lt;&gt;0</formula>
    </cfRule>
  </conditionalFormatting>
  <conditionalFormatting sqref="AV26">
    <cfRule type="expression" dxfId="1" priority="2">
      <formula>A26="x"</formula>
    </cfRule>
  </conditionalFormatting>
  <conditionalFormatting sqref="AV42">
    <cfRule type="expression" dxfId="0" priority="1">
      <formula>A42="x"</formula>
    </cfRule>
  </conditionalFormatting>
  <dataValidations count="1">
    <dataValidation type="list" allowBlank="1" showInputMessage="1" showErrorMessage="1" error="Note FA=7 is not allowed.  If no other FA applies, leave blank." sqref="AQ14" xr:uid="{00000000-0002-0000-0100-000000000000}">
      <formula1>"0, 1, 2, 3, 4, 6"</formula1>
    </dataValidation>
  </dataValidations>
  <hyperlinks>
    <hyperlink ref="B93" r:id="rId1" display="http://www.uc.edu/content/dam/uc/about/docs/university_policies/student_travel_policy.pdf" xr:uid="{00000000-0004-0000-0100-000000000000}"/>
    <hyperlink ref="A68:V68" r:id="rId2" display="SRS GA will send completed Forms to: the SRS-AD assigned to Catalyst" xr:uid="{00000000-0004-0000-0100-000001000000}"/>
  </hyperlinks>
  <printOptions horizontalCentered="1"/>
  <pageMargins left="0.2" right="0" top="0" bottom="0" header="0.3" footer="0.3"/>
  <pageSetup scale="81"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2108" r:id="rId6" name="Drop Down 60">
              <controlPr defaultSize="0" autoLine="0" autoPict="0">
                <anchor moveWithCells="1">
                  <from>
                    <xdr:col>8</xdr:col>
                    <xdr:colOff>165100</xdr:colOff>
                    <xdr:row>8</xdr:row>
                    <xdr:rowOff>0</xdr:rowOff>
                  </from>
                  <to>
                    <xdr:col>22</xdr:col>
                    <xdr:colOff>88900</xdr:colOff>
                    <xdr:row>8</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workbookViewId="0">
      <selection activeCell="P35" sqref="P35"/>
    </sheetView>
  </sheetViews>
  <sheetFormatPr defaultRowHeight="12.5" x14ac:dyDescent="0.25"/>
  <cols>
    <col min="1" max="1" width="12.54296875" customWidth="1"/>
    <col min="2" max="2" width="7.81640625" bestFit="1" customWidth="1"/>
    <col min="3" max="3" width="11.81640625" bestFit="1" customWidth="1"/>
    <col min="4" max="4" width="7.26953125" bestFit="1" customWidth="1"/>
    <col min="5" max="5" width="9.1796875" bestFit="1" customWidth="1"/>
    <col min="6" max="6" width="11" bestFit="1" customWidth="1"/>
    <col min="7" max="7" width="7.81640625" bestFit="1" customWidth="1"/>
    <col min="8" max="8" width="8.453125" bestFit="1" customWidth="1"/>
    <col min="9" max="9" width="9" bestFit="1" customWidth="1"/>
    <col min="10" max="10" width="10.1796875" customWidth="1"/>
    <col min="13" max="13" width="12.26953125" bestFit="1" customWidth="1"/>
    <col min="15" max="15" width="18.453125" bestFit="1" customWidth="1"/>
    <col min="16" max="16" width="11.1796875" bestFit="1" customWidth="1"/>
    <col min="17" max="17" width="12" customWidth="1"/>
  </cols>
  <sheetData>
    <row r="1" spans="1:23" ht="13" x14ac:dyDescent="0.3">
      <c r="A1" s="10" t="s">
        <v>46</v>
      </c>
      <c r="C1" s="10"/>
      <c r="D1" s="10"/>
      <c r="E1" s="10"/>
      <c r="F1" s="10"/>
      <c r="G1" s="10"/>
      <c r="H1" s="10"/>
      <c r="J1" s="10"/>
      <c r="K1" s="10"/>
      <c r="L1" s="10"/>
      <c r="M1" s="10"/>
      <c r="N1" s="10"/>
      <c r="O1" s="10"/>
      <c r="P1" s="10"/>
      <c r="Q1" s="152" t="s">
        <v>2299</v>
      </c>
      <c r="W1" s="74" t="s">
        <v>2375</v>
      </c>
    </row>
    <row r="2" spans="1:23" ht="13" x14ac:dyDescent="0.3">
      <c r="A2" s="69"/>
      <c r="B2" s="17" t="s">
        <v>2449</v>
      </c>
      <c r="C2" s="17" t="s">
        <v>2450</v>
      </c>
      <c r="D2" s="17" t="s">
        <v>69</v>
      </c>
      <c r="E2" s="17" t="s">
        <v>2451</v>
      </c>
      <c r="F2" s="17" t="s">
        <v>70</v>
      </c>
      <c r="G2" s="17" t="s">
        <v>71</v>
      </c>
      <c r="H2" s="17" t="s">
        <v>2427</v>
      </c>
      <c r="J2" s="17" t="s">
        <v>2348</v>
      </c>
      <c r="K2" s="17" t="s">
        <v>2347</v>
      </c>
      <c r="L2" s="17" t="s">
        <v>2374</v>
      </c>
      <c r="M2" s="17" t="s">
        <v>2446</v>
      </c>
      <c r="N2" s="17" t="s">
        <v>2447</v>
      </c>
      <c r="O2" s="17" t="s">
        <v>2448</v>
      </c>
      <c r="P2" s="17" t="s">
        <v>2410</v>
      </c>
      <c r="Q2" s="148" t="s">
        <v>2432</v>
      </c>
      <c r="R2" s="149">
        <v>2301</v>
      </c>
      <c r="S2" t="s">
        <v>2300</v>
      </c>
    </row>
    <row r="3" spans="1:23" x14ac:dyDescent="0.25">
      <c r="A3" s="98" t="s">
        <v>254</v>
      </c>
      <c r="B3" s="62" t="s">
        <v>47</v>
      </c>
      <c r="C3" s="62" t="s">
        <v>47</v>
      </c>
      <c r="D3" s="70" t="s">
        <v>47</v>
      </c>
      <c r="E3" s="70" t="s">
        <v>47</v>
      </c>
      <c r="F3" s="70" t="s">
        <v>47</v>
      </c>
      <c r="G3" s="70" t="s">
        <v>47</v>
      </c>
      <c r="H3" s="232" t="s">
        <v>47</v>
      </c>
      <c r="I3" s="193" t="s">
        <v>2372</v>
      </c>
      <c r="J3" s="168" t="s">
        <v>47</v>
      </c>
      <c r="K3" s="168" t="s">
        <v>47</v>
      </c>
      <c r="L3" s="195" t="s">
        <v>47</v>
      </c>
      <c r="M3" s="241" t="s">
        <v>47</v>
      </c>
      <c r="N3" s="241" t="s">
        <v>47</v>
      </c>
      <c r="O3" s="241" t="s">
        <v>47</v>
      </c>
      <c r="P3" s="222" t="s">
        <v>47</v>
      </c>
      <c r="Q3" t="s">
        <v>2351</v>
      </c>
      <c r="R3" s="74"/>
    </row>
    <row r="4" spans="1:23" x14ac:dyDescent="0.25">
      <c r="A4" s="99" t="s">
        <v>2418</v>
      </c>
      <c r="B4" s="73"/>
      <c r="C4" s="73"/>
      <c r="D4" s="73"/>
      <c r="E4" s="73"/>
      <c r="F4" s="73"/>
      <c r="G4" s="73"/>
      <c r="H4" s="73"/>
      <c r="I4" s="193" t="s">
        <v>2372</v>
      </c>
      <c r="J4" s="73"/>
      <c r="K4" s="73" t="s">
        <v>47</v>
      </c>
      <c r="L4" s="73"/>
      <c r="M4" s="73"/>
      <c r="N4" s="73"/>
      <c r="O4" s="73"/>
      <c r="P4" s="73"/>
      <c r="Q4" t="s">
        <v>2350</v>
      </c>
      <c r="R4" s="74"/>
    </row>
    <row r="5" spans="1:23" x14ac:dyDescent="0.25">
      <c r="A5" s="98" t="s">
        <v>237</v>
      </c>
      <c r="B5" s="70" t="s">
        <v>47</v>
      </c>
      <c r="C5" s="62"/>
      <c r="D5" s="62"/>
      <c r="E5" s="62"/>
      <c r="F5" s="62"/>
      <c r="G5" s="62"/>
      <c r="H5" s="233"/>
      <c r="I5" s="193" t="s">
        <v>2353</v>
      </c>
      <c r="J5" s="167"/>
      <c r="K5" s="167"/>
      <c r="L5" s="194"/>
      <c r="M5" s="242"/>
      <c r="N5" s="242"/>
      <c r="O5" s="242"/>
      <c r="P5" s="223"/>
      <c r="R5" s="74"/>
    </row>
    <row r="6" spans="1:23" x14ac:dyDescent="0.25">
      <c r="A6" s="98" t="s">
        <v>238</v>
      </c>
      <c r="B6" s="62" t="s">
        <v>47</v>
      </c>
      <c r="C6" s="62"/>
      <c r="D6" s="62"/>
      <c r="E6" s="62"/>
      <c r="F6" s="62"/>
      <c r="G6" s="62" t="s">
        <v>47</v>
      </c>
      <c r="H6" s="233"/>
      <c r="I6" s="193" t="s">
        <v>2354</v>
      </c>
      <c r="J6" s="167"/>
      <c r="K6" s="167"/>
      <c r="L6" s="194"/>
      <c r="M6" s="242"/>
      <c r="N6" s="242"/>
      <c r="O6" s="242"/>
      <c r="P6" s="223"/>
      <c r="R6" s="74"/>
    </row>
    <row r="7" spans="1:23" x14ac:dyDescent="0.25">
      <c r="A7" s="98" t="s">
        <v>239</v>
      </c>
      <c r="B7" s="62" t="s">
        <v>47</v>
      </c>
      <c r="C7" s="62" t="s">
        <v>47</v>
      </c>
      <c r="D7" s="62" t="s">
        <v>47</v>
      </c>
      <c r="E7" s="62" t="s">
        <v>47</v>
      </c>
      <c r="F7" s="62" t="s">
        <v>47</v>
      </c>
      <c r="G7" s="62"/>
      <c r="H7" s="233"/>
      <c r="I7" s="193" t="s">
        <v>2355</v>
      </c>
      <c r="J7" s="167"/>
      <c r="K7" s="167"/>
      <c r="L7" s="194"/>
      <c r="M7" s="242"/>
      <c r="N7" s="242"/>
      <c r="O7" s="242"/>
      <c r="P7" s="223"/>
      <c r="R7" s="74"/>
    </row>
    <row r="8" spans="1:23" x14ac:dyDescent="0.25">
      <c r="A8" s="98" t="s">
        <v>240</v>
      </c>
      <c r="B8" s="62" t="s">
        <v>47</v>
      </c>
      <c r="C8" s="62" t="s">
        <v>47</v>
      </c>
      <c r="D8" s="62"/>
      <c r="E8" s="62"/>
      <c r="F8" s="62"/>
      <c r="G8" s="62"/>
      <c r="H8" s="233"/>
      <c r="I8" s="193" t="s">
        <v>2356</v>
      </c>
      <c r="J8" s="167"/>
      <c r="K8" s="167"/>
      <c r="L8" s="194"/>
      <c r="M8" s="242"/>
      <c r="N8" s="242"/>
      <c r="O8" s="242"/>
      <c r="P8" s="223"/>
      <c r="R8" s="74"/>
    </row>
    <row r="9" spans="1:23" x14ac:dyDescent="0.25">
      <c r="A9" s="98" t="s">
        <v>241</v>
      </c>
      <c r="B9" s="62" t="s">
        <v>47</v>
      </c>
      <c r="C9" s="62" t="s">
        <v>47</v>
      </c>
      <c r="D9" s="62"/>
      <c r="E9" s="62"/>
      <c r="F9" s="62"/>
      <c r="G9" s="62" t="s">
        <v>47</v>
      </c>
      <c r="H9" s="233"/>
      <c r="I9" s="193" t="s">
        <v>2357</v>
      </c>
      <c r="J9" s="167"/>
      <c r="K9" s="167"/>
      <c r="L9" s="194"/>
      <c r="M9" s="242"/>
      <c r="N9" s="242"/>
      <c r="O9" s="242"/>
      <c r="P9" s="223"/>
      <c r="R9" s="74"/>
    </row>
    <row r="10" spans="1:23" x14ac:dyDescent="0.25">
      <c r="A10" s="98" t="s">
        <v>242</v>
      </c>
      <c r="B10" s="62" t="s">
        <v>47</v>
      </c>
      <c r="C10" s="62" t="s">
        <v>47</v>
      </c>
      <c r="D10" s="62" t="s">
        <v>47</v>
      </c>
      <c r="E10" s="62"/>
      <c r="F10" s="62"/>
      <c r="G10" s="62"/>
      <c r="H10" s="233"/>
      <c r="I10" s="193" t="s">
        <v>2358</v>
      </c>
      <c r="J10" s="167"/>
      <c r="K10" s="167"/>
      <c r="L10" s="194"/>
      <c r="M10" s="242"/>
      <c r="N10" s="242"/>
      <c r="O10" s="242"/>
      <c r="P10" s="223"/>
    </row>
    <row r="11" spans="1:23" x14ac:dyDescent="0.25">
      <c r="A11" s="98" t="s">
        <v>243</v>
      </c>
      <c r="B11" s="62" t="s">
        <v>47</v>
      </c>
      <c r="C11" s="62" t="s">
        <v>47</v>
      </c>
      <c r="D11" s="62" t="s">
        <v>47</v>
      </c>
      <c r="E11" s="62"/>
      <c r="F11" s="62"/>
      <c r="G11" s="62" t="s">
        <v>47</v>
      </c>
      <c r="H11" s="233"/>
      <c r="I11" s="193" t="s">
        <v>2359</v>
      </c>
      <c r="J11" s="167"/>
      <c r="K11" s="167"/>
      <c r="L11" s="194"/>
      <c r="M11" s="242"/>
      <c r="N11" s="242"/>
      <c r="O11" s="242"/>
      <c r="P11" s="223"/>
    </row>
    <row r="12" spans="1:23" x14ac:dyDescent="0.25">
      <c r="A12" s="98" t="s">
        <v>244</v>
      </c>
      <c r="B12" s="62" t="s">
        <v>47</v>
      </c>
      <c r="C12" s="62" t="s">
        <v>47</v>
      </c>
      <c r="D12" s="62"/>
      <c r="E12" s="62" t="s">
        <v>47</v>
      </c>
      <c r="F12" s="62"/>
      <c r="G12" s="62"/>
      <c r="H12" s="233"/>
      <c r="I12" s="193" t="s">
        <v>2360</v>
      </c>
      <c r="J12" s="167"/>
      <c r="K12" s="167"/>
      <c r="L12" s="194"/>
      <c r="M12" s="242"/>
      <c r="N12" s="242"/>
      <c r="O12" s="242"/>
      <c r="P12" s="223"/>
    </row>
    <row r="13" spans="1:23" x14ac:dyDescent="0.25">
      <c r="A13" s="98" t="s">
        <v>245</v>
      </c>
      <c r="B13" s="62" t="s">
        <v>47</v>
      </c>
      <c r="C13" s="62" t="s">
        <v>47</v>
      </c>
      <c r="D13" s="62"/>
      <c r="E13" s="62" t="s">
        <v>47</v>
      </c>
      <c r="F13" s="62"/>
      <c r="G13" s="62" t="s">
        <v>47</v>
      </c>
      <c r="H13" s="233"/>
      <c r="I13" s="193" t="s">
        <v>2361</v>
      </c>
      <c r="J13" s="167"/>
      <c r="K13" s="167"/>
      <c r="L13" s="194"/>
      <c r="M13" s="242"/>
      <c r="N13" s="242"/>
      <c r="O13" s="242"/>
      <c r="P13" s="223"/>
    </row>
    <row r="14" spans="1:23" x14ac:dyDescent="0.25">
      <c r="A14" s="98" t="s">
        <v>246</v>
      </c>
      <c r="B14" s="62" t="s">
        <v>47</v>
      </c>
      <c r="C14" s="62" t="s">
        <v>47</v>
      </c>
      <c r="D14" s="62"/>
      <c r="E14" s="62"/>
      <c r="F14" s="62" t="s">
        <v>47</v>
      </c>
      <c r="G14" s="62"/>
      <c r="H14" s="233"/>
      <c r="I14" s="193" t="s">
        <v>2362</v>
      </c>
      <c r="J14" s="167"/>
      <c r="K14" s="167"/>
      <c r="L14" s="194"/>
      <c r="M14" s="242"/>
      <c r="N14" s="242"/>
      <c r="O14" s="242"/>
      <c r="P14" s="223"/>
    </row>
    <row r="15" spans="1:23" x14ac:dyDescent="0.25">
      <c r="A15" s="98" t="s">
        <v>247</v>
      </c>
      <c r="B15" s="62" t="s">
        <v>47</v>
      </c>
      <c r="C15" s="62" t="s">
        <v>47</v>
      </c>
      <c r="D15" s="62"/>
      <c r="E15" s="62"/>
      <c r="F15" s="70" t="s">
        <v>47</v>
      </c>
      <c r="G15" s="62" t="s">
        <v>47</v>
      </c>
      <c r="H15" s="233"/>
      <c r="I15" s="193" t="s">
        <v>2363</v>
      </c>
      <c r="J15" s="167"/>
      <c r="K15" s="167"/>
      <c r="L15" s="194"/>
      <c r="M15" s="242"/>
      <c r="N15" s="242"/>
      <c r="O15" s="242"/>
      <c r="P15" s="223"/>
    </row>
    <row r="16" spans="1:23" x14ac:dyDescent="0.25">
      <c r="A16" s="100" t="s">
        <v>248</v>
      </c>
      <c r="B16" s="62" t="s">
        <v>47</v>
      </c>
      <c r="C16" s="62" t="s">
        <v>47</v>
      </c>
      <c r="D16" s="62" t="s">
        <v>47</v>
      </c>
      <c r="E16" s="62" t="s">
        <v>47</v>
      </c>
      <c r="F16" s="70"/>
      <c r="G16" s="62"/>
      <c r="H16" s="233"/>
      <c r="I16" s="193" t="s">
        <v>2364</v>
      </c>
      <c r="J16" s="167"/>
      <c r="K16" s="167"/>
      <c r="L16" s="194"/>
      <c r="M16" s="242"/>
      <c r="N16" s="242"/>
      <c r="O16" s="242"/>
      <c r="P16" s="223"/>
    </row>
    <row r="17" spans="1:17" x14ac:dyDescent="0.25">
      <c r="A17" s="100" t="s">
        <v>249</v>
      </c>
      <c r="B17" s="62" t="s">
        <v>47</v>
      </c>
      <c r="C17" s="62" t="s">
        <v>47</v>
      </c>
      <c r="D17" s="62" t="s">
        <v>47</v>
      </c>
      <c r="E17" s="62" t="s">
        <v>47</v>
      </c>
      <c r="F17" s="70"/>
      <c r="G17" s="70" t="s">
        <v>47</v>
      </c>
      <c r="H17" s="232"/>
      <c r="I17" s="193" t="s">
        <v>2365</v>
      </c>
      <c r="J17" s="168"/>
      <c r="K17" s="168"/>
      <c r="L17" s="195"/>
      <c r="M17" s="241"/>
      <c r="N17" s="241"/>
      <c r="O17" s="241"/>
      <c r="P17" s="222"/>
    </row>
    <row r="18" spans="1:17" x14ac:dyDescent="0.25">
      <c r="A18" s="100" t="s">
        <v>250</v>
      </c>
      <c r="B18" s="62" t="s">
        <v>47</v>
      </c>
      <c r="C18" s="62" t="s">
        <v>47</v>
      </c>
      <c r="D18" s="70" t="s">
        <v>47</v>
      </c>
      <c r="E18" s="70"/>
      <c r="F18" s="70" t="s">
        <v>47</v>
      </c>
      <c r="G18" s="70"/>
      <c r="H18" s="232"/>
      <c r="I18" s="193" t="s">
        <v>2366</v>
      </c>
      <c r="J18" s="168"/>
      <c r="K18" s="168"/>
      <c r="L18" s="195"/>
      <c r="M18" s="241"/>
      <c r="N18" s="241"/>
      <c r="O18" s="241"/>
      <c r="P18" s="222"/>
    </row>
    <row r="19" spans="1:17" x14ac:dyDescent="0.25">
      <c r="A19" s="100" t="s">
        <v>251</v>
      </c>
      <c r="B19" s="62" t="s">
        <v>47</v>
      </c>
      <c r="C19" s="62" t="s">
        <v>47</v>
      </c>
      <c r="D19" s="70" t="s">
        <v>47</v>
      </c>
      <c r="E19" s="70"/>
      <c r="F19" s="70" t="s">
        <v>47</v>
      </c>
      <c r="G19" s="71" t="s">
        <v>47</v>
      </c>
      <c r="H19" s="71"/>
      <c r="I19" s="193" t="s">
        <v>2367</v>
      </c>
      <c r="J19" s="71"/>
      <c r="K19" s="71"/>
      <c r="L19" s="71"/>
      <c r="M19" s="71"/>
      <c r="N19" s="71"/>
      <c r="O19" s="71"/>
      <c r="P19" s="71"/>
    </row>
    <row r="20" spans="1:17" x14ac:dyDescent="0.25">
      <c r="A20" s="72" t="s">
        <v>252</v>
      </c>
      <c r="B20" s="62" t="s">
        <v>47</v>
      </c>
      <c r="C20" s="62" t="s">
        <v>47</v>
      </c>
      <c r="D20" s="71"/>
      <c r="E20" s="71" t="s">
        <v>47</v>
      </c>
      <c r="F20" s="71" t="s">
        <v>47</v>
      </c>
      <c r="G20" s="71"/>
      <c r="H20" s="71"/>
      <c r="I20" s="193" t="s">
        <v>2368</v>
      </c>
      <c r="J20" s="71"/>
      <c r="K20" s="71"/>
      <c r="L20" s="71"/>
      <c r="M20" s="71"/>
      <c r="N20" s="71"/>
      <c r="O20" s="71"/>
      <c r="P20" s="71"/>
    </row>
    <row r="21" spans="1:17" x14ac:dyDescent="0.25">
      <c r="A21" s="72" t="s">
        <v>253</v>
      </c>
      <c r="B21" s="62" t="s">
        <v>47</v>
      </c>
      <c r="C21" s="62" t="s">
        <v>47</v>
      </c>
      <c r="D21" s="71"/>
      <c r="E21" s="71" t="s">
        <v>47</v>
      </c>
      <c r="F21" s="71" t="s">
        <v>47</v>
      </c>
      <c r="G21" s="71" t="s">
        <v>47</v>
      </c>
      <c r="H21" s="71"/>
      <c r="I21" s="193" t="s">
        <v>2369</v>
      </c>
      <c r="J21" s="71"/>
      <c r="K21" s="71"/>
      <c r="L21" s="71"/>
      <c r="M21" s="71"/>
      <c r="N21" s="71"/>
      <c r="O21" s="71"/>
      <c r="P21" s="71"/>
    </row>
    <row r="22" spans="1:17" x14ac:dyDescent="0.25">
      <c r="A22" s="99" t="s">
        <v>255</v>
      </c>
      <c r="B22" s="73" t="s">
        <v>47</v>
      </c>
      <c r="C22" s="73" t="s">
        <v>47</v>
      </c>
      <c r="D22" s="73" t="s">
        <v>47</v>
      </c>
      <c r="E22" s="73" t="s">
        <v>47</v>
      </c>
      <c r="F22" s="73" t="s">
        <v>47</v>
      </c>
      <c r="G22" s="73" t="s">
        <v>47</v>
      </c>
      <c r="H22" s="73"/>
      <c r="I22" s="193" t="s">
        <v>2370</v>
      </c>
      <c r="J22" s="73"/>
      <c r="K22" s="73"/>
      <c r="L22" s="73"/>
      <c r="M22" s="73"/>
      <c r="N22" s="73"/>
      <c r="O22" s="73"/>
      <c r="P22" s="73"/>
    </row>
    <row r="23" spans="1:17" x14ac:dyDescent="0.25">
      <c r="A23" s="99" t="s">
        <v>2425</v>
      </c>
      <c r="B23" s="73" t="s">
        <v>47</v>
      </c>
      <c r="C23" s="73" t="s">
        <v>47</v>
      </c>
      <c r="D23" s="73" t="s">
        <v>47</v>
      </c>
      <c r="E23" s="73" t="s">
        <v>47</v>
      </c>
      <c r="F23" s="73" t="s">
        <v>47</v>
      </c>
      <c r="G23" s="99" t="s">
        <v>47</v>
      </c>
      <c r="H23" s="99" t="s">
        <v>47</v>
      </c>
      <c r="I23" t="s">
        <v>2378</v>
      </c>
      <c r="J23" s="73"/>
      <c r="K23" s="73"/>
      <c r="L23" s="73"/>
      <c r="M23" s="73"/>
      <c r="N23" s="73"/>
      <c r="O23" s="73"/>
      <c r="P23" s="73"/>
      <c r="Q23" t="s">
        <v>2426</v>
      </c>
    </row>
    <row r="24" spans="1:17" x14ac:dyDescent="0.25">
      <c r="A24" s="99" t="s">
        <v>2345</v>
      </c>
      <c r="B24" s="73" t="s">
        <v>47</v>
      </c>
      <c r="C24" s="73"/>
      <c r="D24" s="73" t="s">
        <v>47</v>
      </c>
      <c r="E24" s="73"/>
      <c r="F24" s="73"/>
      <c r="G24" s="73"/>
      <c r="H24" s="73"/>
      <c r="I24" s="193" t="s">
        <v>2371</v>
      </c>
      <c r="J24" s="73"/>
      <c r="K24" s="73"/>
      <c r="L24" s="73"/>
      <c r="M24" s="73"/>
      <c r="N24" s="73"/>
      <c r="O24" s="73"/>
      <c r="P24" s="73"/>
    </row>
    <row r="25" spans="1:17" x14ac:dyDescent="0.25">
      <c r="A25" s="99" t="s">
        <v>2346</v>
      </c>
      <c r="B25" s="73"/>
      <c r="C25" s="73"/>
      <c r="D25" s="73" t="s">
        <v>47</v>
      </c>
      <c r="E25" s="73"/>
      <c r="F25" s="73"/>
      <c r="G25" s="73" t="s">
        <v>47</v>
      </c>
      <c r="H25" s="73"/>
      <c r="I25" s="193" t="s">
        <v>2349</v>
      </c>
      <c r="J25" s="73"/>
      <c r="K25" s="73"/>
      <c r="L25" s="73"/>
      <c r="M25" s="73"/>
      <c r="N25" s="73"/>
      <c r="O25" s="73"/>
      <c r="P25" s="73"/>
    </row>
    <row r="26" spans="1:17" x14ac:dyDescent="0.25">
      <c r="A26" s="99" t="s">
        <v>2444</v>
      </c>
      <c r="B26" s="243" t="s">
        <v>2445</v>
      </c>
      <c r="C26" s="243"/>
      <c r="D26" s="243"/>
      <c r="E26" s="243"/>
      <c r="F26" s="243"/>
      <c r="G26" s="243"/>
      <c r="H26" s="243"/>
      <c r="I26" s="193"/>
      <c r="J26" s="73"/>
      <c r="K26" s="73"/>
      <c r="L26" s="73"/>
      <c r="M26" s="73"/>
      <c r="N26" s="73"/>
      <c r="O26" s="73"/>
      <c r="P26" s="73"/>
    </row>
    <row r="28" spans="1:17" x14ac:dyDescent="0.25">
      <c r="A28" t="s">
        <v>2352</v>
      </c>
    </row>
    <row r="29" spans="1:17" x14ac:dyDescent="0.25">
      <c r="A29" s="99" t="s">
        <v>2343</v>
      </c>
      <c r="B29" s="73" t="s">
        <v>47</v>
      </c>
      <c r="C29" s="73" t="s">
        <v>47</v>
      </c>
      <c r="D29" s="73" t="s">
        <v>47</v>
      </c>
      <c r="E29" s="73" t="s">
        <v>47</v>
      </c>
      <c r="F29" s="73"/>
      <c r="G29" s="73"/>
      <c r="H29" s="73"/>
      <c r="I29" s="193" t="s">
        <v>2429</v>
      </c>
      <c r="J29" s="73"/>
      <c r="K29" s="73" t="s">
        <v>47</v>
      </c>
      <c r="L29" s="73"/>
      <c r="M29" s="73"/>
      <c r="N29" s="73"/>
      <c r="O29" s="73"/>
      <c r="P29" s="73"/>
    </row>
    <row r="30" spans="1:17" x14ac:dyDescent="0.25">
      <c r="A30" s="99" t="s">
        <v>2344</v>
      </c>
      <c r="B30" s="73" t="s">
        <v>47</v>
      </c>
      <c r="C30" s="73" t="s">
        <v>47</v>
      </c>
      <c r="D30" s="73" t="s">
        <v>47</v>
      </c>
      <c r="E30" s="73" t="s">
        <v>47</v>
      </c>
      <c r="F30" s="73" t="s">
        <v>47</v>
      </c>
      <c r="G30" s="73" t="s">
        <v>47</v>
      </c>
      <c r="H30" s="73"/>
      <c r="I30" s="234" t="s">
        <v>2428</v>
      </c>
      <c r="J30" s="73" t="s">
        <v>47</v>
      </c>
      <c r="K30" s="73"/>
      <c r="L30" s="73"/>
      <c r="M30" s="73"/>
      <c r="N30" s="73"/>
      <c r="O30" s="73"/>
      <c r="P30" s="73"/>
    </row>
    <row r="31" spans="1:17" x14ac:dyDescent="0.25">
      <c r="A31" s="99" t="s">
        <v>2373</v>
      </c>
      <c r="B31" s="73" t="s">
        <v>47</v>
      </c>
      <c r="C31" s="73" t="s">
        <v>47</v>
      </c>
      <c r="D31" s="73" t="s">
        <v>47</v>
      </c>
      <c r="E31" s="73" t="s">
        <v>47</v>
      </c>
      <c r="F31" s="73" t="s">
        <v>47</v>
      </c>
      <c r="G31" s="73"/>
      <c r="H31" s="73"/>
      <c r="I31" s="193" t="s">
        <v>2430</v>
      </c>
      <c r="J31" s="73"/>
      <c r="K31" s="73"/>
      <c r="L31" s="73" t="s">
        <v>47</v>
      </c>
      <c r="M31" s="73"/>
      <c r="N31" s="73"/>
      <c r="O31" s="73"/>
      <c r="P31" s="73"/>
    </row>
    <row r="32" spans="1:17" x14ac:dyDescent="0.25">
      <c r="A32" s="99" t="s">
        <v>2376</v>
      </c>
      <c r="B32" s="73" t="s">
        <v>47</v>
      </c>
      <c r="C32" s="73" t="s">
        <v>47</v>
      </c>
      <c r="D32" s="73" t="s">
        <v>47</v>
      </c>
      <c r="E32" s="73" t="s">
        <v>47</v>
      </c>
      <c r="F32" s="73" t="s">
        <v>47</v>
      </c>
      <c r="G32" s="99" t="s">
        <v>47</v>
      </c>
      <c r="H32" s="99"/>
      <c r="I32" s="193" t="s">
        <v>2428</v>
      </c>
      <c r="J32" s="73"/>
      <c r="K32" s="73"/>
      <c r="L32" s="73" t="s">
        <v>47</v>
      </c>
      <c r="M32" s="73"/>
      <c r="N32" s="73"/>
      <c r="O32" s="73"/>
      <c r="P32" s="73"/>
    </row>
    <row r="33" spans="1:17" x14ac:dyDescent="0.25">
      <c r="A33" s="99" t="s">
        <v>2425</v>
      </c>
      <c r="B33" s="73" t="s">
        <v>47</v>
      </c>
      <c r="C33" s="73" t="s">
        <v>47</v>
      </c>
      <c r="D33" s="73" t="s">
        <v>47</v>
      </c>
      <c r="E33" s="73" t="s">
        <v>47</v>
      </c>
      <c r="F33" s="73" t="s">
        <v>47</v>
      </c>
      <c r="G33" s="99" t="s">
        <v>47</v>
      </c>
      <c r="H33" s="99" t="s">
        <v>47</v>
      </c>
      <c r="I33" t="s">
        <v>2378</v>
      </c>
      <c r="J33" s="73"/>
      <c r="K33" s="73"/>
      <c r="L33" s="73"/>
      <c r="M33" s="73"/>
      <c r="N33" s="73"/>
      <c r="O33" s="73"/>
      <c r="P33" s="73"/>
      <c r="Q33" t="s">
        <v>2426</v>
      </c>
    </row>
    <row r="34" spans="1:17" x14ac:dyDescent="0.25">
      <c r="A34" s="99" t="s">
        <v>2408</v>
      </c>
      <c r="B34" s="73" t="s">
        <v>47</v>
      </c>
      <c r="C34" s="73" t="s">
        <v>47</v>
      </c>
      <c r="D34" s="73"/>
      <c r="E34" s="73" t="s">
        <v>47</v>
      </c>
      <c r="F34" s="73" t="s">
        <v>47</v>
      </c>
      <c r="G34" s="99"/>
      <c r="H34" s="99"/>
      <c r="I34" s="176" t="s">
        <v>2409</v>
      </c>
      <c r="J34" s="73"/>
      <c r="K34" s="73"/>
      <c r="L34" s="73" t="s">
        <v>47</v>
      </c>
      <c r="M34" s="73"/>
      <c r="N34" s="73"/>
      <c r="O34" s="73"/>
      <c r="P34" s="73"/>
    </row>
    <row r="35" spans="1:17" x14ac:dyDescent="0.25">
      <c r="A35" s="224" t="s">
        <v>2412</v>
      </c>
      <c r="B35" s="73" t="s">
        <v>47</v>
      </c>
      <c r="C35" s="73" t="s">
        <v>47</v>
      </c>
      <c r="D35" s="73" t="s">
        <v>47</v>
      </c>
      <c r="E35" s="73" t="s">
        <v>47</v>
      </c>
      <c r="F35" s="73" t="s">
        <v>47</v>
      </c>
      <c r="G35" s="73" t="s">
        <v>47</v>
      </c>
      <c r="H35" s="73"/>
      <c r="I35" s="176" t="s">
        <v>2431</v>
      </c>
      <c r="J35" s="73"/>
      <c r="K35" s="73"/>
      <c r="L35" s="73"/>
      <c r="M35" s="73"/>
      <c r="N35" s="73"/>
      <c r="O35" s="73"/>
      <c r="P35" s="73" t="s">
        <v>47</v>
      </c>
      <c r="Q35" s="74" t="s">
        <v>2413</v>
      </c>
    </row>
    <row r="36" spans="1:17" x14ac:dyDescent="0.25">
      <c r="I36" s="176"/>
      <c r="J36" s="73"/>
      <c r="K36" s="73"/>
      <c r="L36" s="73"/>
      <c r="M36" s="73"/>
      <c r="N36" s="73"/>
      <c r="O36" s="73"/>
      <c r="P36" s="73"/>
      <c r="Q36" s="74"/>
    </row>
    <row r="37" spans="1:17" x14ac:dyDescent="0.25">
      <c r="I37" s="176"/>
      <c r="J37" s="73"/>
      <c r="K37" s="73"/>
      <c r="L37" s="73"/>
      <c r="M37" s="73"/>
      <c r="N37" s="73"/>
      <c r="O37" s="73"/>
      <c r="P37" s="73"/>
    </row>
  </sheetData>
  <sheetProtection algorithmName="SHA-512" hashValue="uwtrxZz6itcXLJyUhYTZISAcgARmLjkZwrP6eTeHhzf4Q0xd8qsGhmPEqHJiP0fCMz0adckwlz4axWeBhSmqSA==" saltValue="ILG19xNMpFmkWQEFDLLqt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FF0000"/>
  </sheetPr>
  <dimension ref="A1:AC89"/>
  <sheetViews>
    <sheetView topLeftCell="E1" workbookViewId="0">
      <selection activeCell="AA52" sqref="AA52"/>
    </sheetView>
  </sheetViews>
  <sheetFormatPr defaultColWidth="7.1796875" defaultRowHeight="12.5" x14ac:dyDescent="0.25"/>
  <cols>
    <col min="1" max="1" width="23.453125" style="118" bestFit="1" customWidth="1"/>
    <col min="2" max="2" width="2.81640625" style="118" customWidth="1"/>
    <col min="3" max="3" width="3.81640625" style="118" customWidth="1"/>
    <col min="4" max="4" width="5.54296875" style="118" bestFit="1" customWidth="1"/>
    <col min="5" max="5" width="8" style="142" bestFit="1" customWidth="1"/>
    <col min="6" max="6" width="11.54296875" style="118" bestFit="1" customWidth="1"/>
    <col min="7" max="7" width="11.1796875" style="118" bestFit="1" customWidth="1"/>
    <col min="8" max="8" width="11.1796875" style="118" customWidth="1"/>
    <col min="9" max="9" width="26.7265625" style="118" bestFit="1" customWidth="1"/>
    <col min="10" max="10" width="10.81640625" style="118" bestFit="1" customWidth="1"/>
    <col min="11" max="11" width="8.26953125" style="118" bestFit="1" customWidth="1"/>
    <col min="12" max="12" width="12.54296875" style="118" customWidth="1"/>
    <col min="13" max="13" width="3.453125" style="118" bestFit="1" customWidth="1"/>
    <col min="14" max="17" width="9.1796875" style="118" customWidth="1"/>
    <col min="18" max="18" width="5.26953125" style="118" customWidth="1"/>
    <col min="19" max="21" width="9.1796875" style="118" customWidth="1"/>
    <col min="22" max="22" width="4.54296875" style="118" customWidth="1"/>
    <col min="23" max="23" width="4.81640625" style="118" customWidth="1"/>
    <col min="24" max="26" width="9.1796875" style="118" customWidth="1"/>
    <col min="27" max="27" width="11.453125" style="118" bestFit="1" customWidth="1"/>
    <col min="28" max="244" width="9.1796875" style="118" customWidth="1"/>
    <col min="245" max="245" width="23.453125" style="118" bestFit="1" customWidth="1"/>
    <col min="246" max="246" width="2.81640625" style="118" customWidth="1"/>
    <col min="247" max="247" width="6" style="118" bestFit="1" customWidth="1"/>
    <col min="248" max="248" width="3.81640625" style="118" customWidth="1"/>
    <col min="249" max="249" width="5.54296875" style="118" bestFit="1" customWidth="1"/>
    <col min="250" max="250" width="8" style="118" bestFit="1" customWidth="1"/>
    <col min="251" max="251" width="11.54296875" style="118" bestFit="1" customWidth="1"/>
    <col min="252" max="252" width="11.1796875" style="118" bestFit="1" customWidth="1"/>
    <col min="253" max="253" width="0" style="118" hidden="1" customWidth="1"/>
    <col min="254" max="254" width="20" style="118" bestFit="1" customWidth="1"/>
    <col min="255" max="255" width="10.81640625" style="118" bestFit="1" customWidth="1"/>
    <col min="256" max="256" width="7.1796875" style="118" bestFit="1"/>
    <col min="257" max="16384" width="7.1796875" style="118"/>
  </cols>
  <sheetData>
    <row r="1" spans="1:29" ht="14.5" x14ac:dyDescent="0.35">
      <c r="A1" s="140" t="s">
        <v>89</v>
      </c>
      <c r="B1" s="137"/>
      <c r="C1" s="137"/>
      <c r="D1" s="137"/>
      <c r="E1" s="140"/>
      <c r="F1" s="137"/>
      <c r="G1" s="137"/>
      <c r="H1" s="137"/>
      <c r="I1" s="137"/>
    </row>
    <row r="2" spans="1:29" ht="14.5" x14ac:dyDescent="0.35">
      <c r="A2" s="141"/>
      <c r="B2" s="138"/>
      <c r="C2" s="138"/>
      <c r="D2" s="138"/>
      <c r="E2" s="141"/>
      <c r="F2" s="138"/>
      <c r="G2" s="138"/>
      <c r="H2" s="138"/>
      <c r="I2" s="138"/>
    </row>
    <row r="3" spans="1:29" ht="14.5" x14ac:dyDescent="0.35">
      <c r="A3" s="125" t="s">
        <v>90</v>
      </c>
      <c r="B3" s="119"/>
      <c r="C3" s="119"/>
      <c r="D3" s="119"/>
      <c r="E3" s="125"/>
      <c r="F3" s="119"/>
      <c r="G3" s="119"/>
      <c r="H3" s="119"/>
      <c r="I3" s="119"/>
    </row>
    <row r="4" spans="1:29" ht="14.5" x14ac:dyDescent="0.35">
      <c r="A4" s="125"/>
      <c r="B4" s="119"/>
      <c r="C4" s="119"/>
      <c r="D4" s="119"/>
      <c r="E4" s="125"/>
      <c r="F4" s="119"/>
      <c r="G4" s="119"/>
      <c r="H4" s="119"/>
      <c r="I4" s="119"/>
    </row>
    <row r="5" spans="1:29" ht="14.5" x14ac:dyDescent="0.35">
      <c r="A5" s="125"/>
      <c r="B5" s="119"/>
      <c r="C5" s="119"/>
      <c r="D5" s="119"/>
      <c r="E5" s="125"/>
      <c r="F5" s="119"/>
      <c r="G5" s="119"/>
      <c r="H5" s="119"/>
      <c r="I5" s="119"/>
    </row>
    <row r="6" spans="1:29" ht="14.5" x14ac:dyDescent="0.35">
      <c r="A6" s="119"/>
      <c r="B6" s="119"/>
      <c r="C6" s="119"/>
      <c r="D6" s="119"/>
      <c r="E6" s="125"/>
      <c r="F6" s="119"/>
      <c r="G6" s="119"/>
      <c r="H6" s="119"/>
      <c r="I6" s="119"/>
    </row>
    <row r="7" spans="1:29" ht="14.5" x14ac:dyDescent="0.35">
      <c r="A7" s="120"/>
      <c r="B7" s="120"/>
      <c r="C7" s="120"/>
      <c r="D7" s="120" t="s">
        <v>91</v>
      </c>
    </row>
    <row r="8" spans="1:29" ht="14.5" x14ac:dyDescent="0.35">
      <c r="A8" s="120" t="s">
        <v>235</v>
      </c>
      <c r="B8" s="120"/>
      <c r="C8" s="120"/>
      <c r="D8" s="120" t="s">
        <v>92</v>
      </c>
      <c r="E8" s="126" t="s">
        <v>79</v>
      </c>
      <c r="F8" s="126"/>
      <c r="G8" s="126"/>
      <c r="H8" s="126"/>
      <c r="I8" s="126"/>
      <c r="J8" s="122" t="s">
        <v>20</v>
      </c>
      <c r="K8" s="122" t="s">
        <v>21</v>
      </c>
      <c r="L8" s="122" t="s">
        <v>22</v>
      </c>
      <c r="M8" s="122" t="s">
        <v>23</v>
      </c>
      <c r="N8" s="122" t="s">
        <v>25</v>
      </c>
      <c r="P8" s="120" t="s">
        <v>235</v>
      </c>
      <c r="Q8" s="120"/>
      <c r="R8" s="120"/>
      <c r="S8" s="120" t="s">
        <v>92</v>
      </c>
      <c r="T8" s="126" t="s">
        <v>79</v>
      </c>
      <c r="U8" s="126"/>
      <c r="V8" s="126"/>
      <c r="W8" s="126"/>
      <c r="X8" s="126"/>
      <c r="Y8" s="122" t="s">
        <v>20</v>
      </c>
      <c r="Z8" s="122" t="s">
        <v>21</v>
      </c>
      <c r="AA8" s="122" t="s">
        <v>22</v>
      </c>
      <c r="AB8" s="122" t="s">
        <v>23</v>
      </c>
      <c r="AC8" s="122" t="s">
        <v>25</v>
      </c>
    </row>
    <row r="9" spans="1:29" x14ac:dyDescent="0.25">
      <c r="I9" s="118" t="s">
        <v>233</v>
      </c>
      <c r="X9" s="118" t="s">
        <v>233</v>
      </c>
    </row>
    <row r="10" spans="1:29" x14ac:dyDescent="0.25">
      <c r="A10" s="121" t="s">
        <v>93</v>
      </c>
      <c r="E10" s="142" t="s">
        <v>94</v>
      </c>
      <c r="F10" s="127"/>
      <c r="G10" s="127"/>
      <c r="H10" s="118" t="s">
        <v>95</v>
      </c>
      <c r="I10" s="121" t="s">
        <v>96</v>
      </c>
      <c r="J10">
        <v>550203</v>
      </c>
      <c r="K10" s="118" t="s">
        <v>257</v>
      </c>
      <c r="L10">
        <v>7150000000</v>
      </c>
      <c r="M10" s="118">
        <v>7</v>
      </c>
      <c r="P10" s="121" t="s">
        <v>2149</v>
      </c>
      <c r="T10" s="127" t="s">
        <v>2222</v>
      </c>
      <c r="U10" s="127"/>
      <c r="V10" s="127"/>
      <c r="W10" s="118" t="s">
        <v>95</v>
      </c>
      <c r="X10" s="121" t="s">
        <v>96</v>
      </c>
      <c r="Y10">
        <v>550202</v>
      </c>
      <c r="Z10" s="118" t="s">
        <v>257</v>
      </c>
      <c r="AA10">
        <v>7150000000</v>
      </c>
      <c r="AB10" s="118">
        <v>7</v>
      </c>
    </row>
    <row r="11" spans="1:29" x14ac:dyDescent="0.25">
      <c r="A11" s="118" t="s">
        <v>97</v>
      </c>
      <c r="E11" s="142" t="s">
        <v>94</v>
      </c>
      <c r="F11" s="127"/>
      <c r="G11" s="127"/>
      <c r="H11" s="118" t="s">
        <v>95</v>
      </c>
      <c r="I11" s="118" t="s">
        <v>2230</v>
      </c>
      <c r="J11">
        <v>550203</v>
      </c>
      <c r="K11" s="118" t="s">
        <v>257</v>
      </c>
      <c r="L11" s="118">
        <v>7150200000</v>
      </c>
      <c r="M11" s="118">
        <v>7</v>
      </c>
      <c r="P11" s="118" t="s">
        <v>2150</v>
      </c>
      <c r="T11" s="127" t="s">
        <v>2222</v>
      </c>
      <c r="U11" s="127"/>
      <c r="V11" s="127"/>
      <c r="W11" s="118" t="s">
        <v>95</v>
      </c>
      <c r="X11" s="118" t="s">
        <v>98</v>
      </c>
      <c r="Y11">
        <v>550202</v>
      </c>
      <c r="Z11" s="118" t="s">
        <v>257</v>
      </c>
      <c r="AA11" s="118">
        <v>7150200000</v>
      </c>
      <c r="AB11" s="118">
        <v>7</v>
      </c>
    </row>
    <row r="12" spans="1:29" x14ac:dyDescent="0.25">
      <c r="A12" s="118" t="s">
        <v>99</v>
      </c>
      <c r="E12" s="142" t="s">
        <v>94</v>
      </c>
      <c r="F12" s="127"/>
      <c r="G12" s="127"/>
      <c r="H12" s="118" t="s">
        <v>95</v>
      </c>
      <c r="I12" s="118" t="s">
        <v>2233</v>
      </c>
      <c r="J12">
        <v>550203</v>
      </c>
      <c r="K12" s="118" t="s">
        <v>257</v>
      </c>
      <c r="L12" s="118">
        <v>7150300000</v>
      </c>
      <c r="M12" s="118">
        <v>7</v>
      </c>
      <c r="P12" s="118" t="s">
        <v>2151</v>
      </c>
      <c r="T12" s="127" t="s">
        <v>2222</v>
      </c>
      <c r="U12" s="127"/>
      <c r="V12" s="127"/>
      <c r="W12" s="118" t="s">
        <v>95</v>
      </c>
      <c r="X12" s="118" t="s">
        <v>100</v>
      </c>
      <c r="Y12">
        <v>550202</v>
      </c>
      <c r="Z12" s="118" t="s">
        <v>257</v>
      </c>
      <c r="AA12" s="118">
        <v>7150300000</v>
      </c>
      <c r="AB12" s="118">
        <v>7</v>
      </c>
    </row>
    <row r="13" spans="1:29" x14ac:dyDescent="0.25">
      <c r="A13" s="118" t="s">
        <v>101</v>
      </c>
      <c r="E13" s="142" t="s">
        <v>94</v>
      </c>
      <c r="F13" s="127"/>
      <c r="G13" s="127"/>
      <c r="H13" s="118" t="s">
        <v>95</v>
      </c>
      <c r="I13" s="118" t="s">
        <v>2240</v>
      </c>
      <c r="J13">
        <v>550203</v>
      </c>
      <c r="K13" s="118" t="s">
        <v>257</v>
      </c>
      <c r="L13" s="118">
        <v>7150500000</v>
      </c>
      <c r="M13" s="118">
        <v>7</v>
      </c>
      <c r="P13" s="118" t="s">
        <v>2152</v>
      </c>
      <c r="T13" s="127" t="s">
        <v>2222</v>
      </c>
      <c r="U13" s="127"/>
      <c r="V13" s="127"/>
      <c r="W13" s="118" t="s">
        <v>95</v>
      </c>
      <c r="X13" s="118" t="s">
        <v>102</v>
      </c>
      <c r="Y13">
        <v>550202</v>
      </c>
      <c r="Z13" s="118" t="s">
        <v>257</v>
      </c>
      <c r="AA13" s="118">
        <v>7150500000</v>
      </c>
      <c r="AB13" s="118">
        <v>7</v>
      </c>
    </row>
    <row r="14" spans="1:29" x14ac:dyDescent="0.25">
      <c r="A14" s="118" t="s">
        <v>103</v>
      </c>
      <c r="E14" s="142" t="s">
        <v>94</v>
      </c>
      <c r="F14" s="127"/>
      <c r="G14" s="127"/>
      <c r="H14" s="118" t="s">
        <v>95</v>
      </c>
      <c r="I14" s="118" t="s">
        <v>2241</v>
      </c>
      <c r="J14">
        <v>550203</v>
      </c>
      <c r="K14" s="118" t="s">
        <v>257</v>
      </c>
      <c r="L14" s="118">
        <v>7150600000</v>
      </c>
      <c r="M14" s="118">
        <v>7</v>
      </c>
      <c r="P14" s="118" t="s">
        <v>2153</v>
      </c>
      <c r="T14" s="127" t="s">
        <v>2222</v>
      </c>
      <c r="U14" s="127"/>
      <c r="V14" s="127"/>
      <c r="W14" s="118" t="s">
        <v>95</v>
      </c>
      <c r="X14" s="118" t="s">
        <v>104</v>
      </c>
      <c r="Y14">
        <v>550202</v>
      </c>
      <c r="Z14" s="118" t="s">
        <v>257</v>
      </c>
      <c r="AA14" s="118">
        <v>7150600000</v>
      </c>
      <c r="AB14" s="118">
        <v>7</v>
      </c>
    </row>
    <row r="15" spans="1:29" x14ac:dyDescent="0.25">
      <c r="A15" s="118" t="s">
        <v>105</v>
      </c>
      <c r="E15" s="142" t="s">
        <v>94</v>
      </c>
      <c r="F15" s="127"/>
      <c r="G15" s="127"/>
      <c r="H15" s="118" t="s">
        <v>95</v>
      </c>
      <c r="I15" s="118" t="s">
        <v>2242</v>
      </c>
      <c r="J15">
        <v>550203</v>
      </c>
      <c r="K15" s="118" t="s">
        <v>257</v>
      </c>
      <c r="L15" s="118">
        <v>7150700000</v>
      </c>
      <c r="M15" s="118">
        <v>7</v>
      </c>
      <c r="P15" s="118" t="s">
        <v>2154</v>
      </c>
      <c r="T15" s="127" t="s">
        <v>2222</v>
      </c>
      <c r="U15" s="127"/>
      <c r="V15" s="127"/>
      <c r="W15" s="118" t="s">
        <v>95</v>
      </c>
      <c r="X15" s="118" t="s">
        <v>106</v>
      </c>
      <c r="Y15">
        <v>550202</v>
      </c>
      <c r="Z15" s="118" t="s">
        <v>257</v>
      </c>
      <c r="AA15" s="118">
        <v>7150700000</v>
      </c>
      <c r="AB15" s="118">
        <v>7</v>
      </c>
    </row>
    <row r="16" spans="1:29" x14ac:dyDescent="0.25">
      <c r="A16" s="118" t="s">
        <v>107</v>
      </c>
      <c r="E16" s="142" t="s">
        <v>94</v>
      </c>
      <c r="F16" s="127"/>
      <c r="G16" s="127"/>
      <c r="H16" s="118" t="s">
        <v>95</v>
      </c>
      <c r="I16" s="118" t="s">
        <v>2243</v>
      </c>
      <c r="J16">
        <v>550203</v>
      </c>
      <c r="K16" s="118" t="s">
        <v>257</v>
      </c>
      <c r="L16" s="118">
        <v>7150990600</v>
      </c>
      <c r="M16" s="118">
        <v>7</v>
      </c>
      <c r="P16" s="118" t="s">
        <v>2155</v>
      </c>
      <c r="T16" s="127" t="s">
        <v>2222</v>
      </c>
      <c r="U16" s="127"/>
      <c r="V16" s="127"/>
      <c r="W16" s="118" t="s">
        <v>95</v>
      </c>
      <c r="X16" s="118" t="s">
        <v>108</v>
      </c>
      <c r="Y16">
        <v>550202</v>
      </c>
      <c r="Z16" s="118" t="s">
        <v>257</v>
      </c>
      <c r="AA16" s="118">
        <v>7150990600</v>
      </c>
      <c r="AB16" s="118">
        <v>7</v>
      </c>
    </row>
    <row r="17" spans="1:28" x14ac:dyDescent="0.25">
      <c r="A17" s="118" t="s">
        <v>109</v>
      </c>
      <c r="E17" s="142" t="s">
        <v>94</v>
      </c>
      <c r="F17" s="127"/>
      <c r="G17" s="127"/>
      <c r="H17" s="118" t="s">
        <v>95</v>
      </c>
      <c r="I17" s="118" t="s">
        <v>2244</v>
      </c>
      <c r="J17">
        <v>550203</v>
      </c>
      <c r="K17" s="118" t="s">
        <v>257</v>
      </c>
      <c r="L17" s="118">
        <v>7151000000</v>
      </c>
      <c r="M17" s="118">
        <v>7</v>
      </c>
      <c r="P17" s="118" t="s">
        <v>2156</v>
      </c>
      <c r="T17" s="127" t="s">
        <v>2222</v>
      </c>
      <c r="U17" s="127"/>
      <c r="V17" s="127"/>
      <c r="W17" s="118" t="s">
        <v>95</v>
      </c>
      <c r="X17" s="118" t="s">
        <v>110</v>
      </c>
      <c r="Y17">
        <v>550202</v>
      </c>
      <c r="Z17" s="118" t="s">
        <v>257</v>
      </c>
      <c r="AA17" s="118">
        <v>7151000000</v>
      </c>
      <c r="AB17" s="118">
        <v>7</v>
      </c>
    </row>
    <row r="18" spans="1:28" x14ac:dyDescent="0.25">
      <c r="A18" s="118" t="s">
        <v>111</v>
      </c>
      <c r="E18" s="142" t="s">
        <v>94</v>
      </c>
      <c r="F18" s="127"/>
      <c r="G18" s="127"/>
      <c r="H18" s="118" t="s">
        <v>95</v>
      </c>
      <c r="I18" s="118" t="s">
        <v>2245</v>
      </c>
      <c r="J18">
        <v>550203</v>
      </c>
      <c r="K18" s="118" t="s">
        <v>257</v>
      </c>
      <c r="L18" s="118">
        <v>7151100000</v>
      </c>
      <c r="M18" s="118">
        <v>7</v>
      </c>
      <c r="P18" s="118" t="s">
        <v>2157</v>
      </c>
      <c r="T18" s="127" t="s">
        <v>2222</v>
      </c>
      <c r="U18" s="127"/>
      <c r="V18" s="127"/>
      <c r="W18" s="118" t="s">
        <v>95</v>
      </c>
      <c r="X18" s="118" t="s">
        <v>112</v>
      </c>
      <c r="Y18">
        <v>550202</v>
      </c>
      <c r="Z18" s="118" t="s">
        <v>257</v>
      </c>
      <c r="AA18" s="118">
        <v>7151100000</v>
      </c>
      <c r="AB18" s="118">
        <v>7</v>
      </c>
    </row>
    <row r="19" spans="1:28" x14ac:dyDescent="0.25">
      <c r="A19" s="118" t="s">
        <v>113</v>
      </c>
      <c r="E19" s="142" t="s">
        <v>94</v>
      </c>
      <c r="F19" s="127"/>
      <c r="G19" s="127"/>
      <c r="H19" s="118" t="s">
        <v>95</v>
      </c>
      <c r="I19" s="118" t="s">
        <v>2246</v>
      </c>
      <c r="J19">
        <v>550203</v>
      </c>
      <c r="K19" s="118" t="s">
        <v>257</v>
      </c>
      <c r="L19" s="118">
        <v>7151200000</v>
      </c>
      <c r="M19" s="118">
        <v>7</v>
      </c>
      <c r="P19" s="118" t="s">
        <v>2158</v>
      </c>
      <c r="T19" s="127" t="s">
        <v>2222</v>
      </c>
      <c r="U19" s="127"/>
      <c r="V19" s="127"/>
      <c r="W19" s="118" t="s">
        <v>95</v>
      </c>
      <c r="X19" s="118" t="s">
        <v>114</v>
      </c>
      <c r="Y19">
        <v>550202</v>
      </c>
      <c r="Z19" s="118" t="s">
        <v>257</v>
      </c>
      <c r="AA19" s="118">
        <v>7151200000</v>
      </c>
      <c r="AB19" s="118">
        <v>7</v>
      </c>
    </row>
    <row r="20" spans="1:28" x14ac:dyDescent="0.25">
      <c r="A20" s="118" t="s">
        <v>115</v>
      </c>
      <c r="E20" s="142" t="s">
        <v>94</v>
      </c>
      <c r="F20" s="127"/>
      <c r="G20" s="127"/>
      <c r="H20" s="118" t="s">
        <v>95</v>
      </c>
      <c r="I20" s="118" t="s">
        <v>2247</v>
      </c>
      <c r="J20">
        <v>550203</v>
      </c>
      <c r="K20" s="118" t="s">
        <v>257</v>
      </c>
      <c r="L20" s="118">
        <v>7151300000</v>
      </c>
      <c r="M20" s="118">
        <v>7</v>
      </c>
      <c r="P20" s="118" t="s">
        <v>2159</v>
      </c>
      <c r="T20" s="127" t="s">
        <v>2222</v>
      </c>
      <c r="U20" s="127"/>
      <c r="V20" s="127"/>
      <c r="W20" s="118" t="s">
        <v>95</v>
      </c>
      <c r="X20" s="118" t="s">
        <v>116</v>
      </c>
      <c r="Y20">
        <v>550202</v>
      </c>
      <c r="Z20" s="118" t="s">
        <v>257</v>
      </c>
      <c r="AA20" s="118">
        <v>7151300000</v>
      </c>
      <c r="AB20" s="118">
        <v>7</v>
      </c>
    </row>
    <row r="21" spans="1:28" x14ac:dyDescent="0.25">
      <c r="A21" s="118" t="s">
        <v>117</v>
      </c>
      <c r="E21" s="142" t="s">
        <v>94</v>
      </c>
      <c r="H21" s="118" t="s">
        <v>95</v>
      </c>
      <c r="I21" s="118" t="s">
        <v>2248</v>
      </c>
      <c r="J21" s="118">
        <v>550203</v>
      </c>
      <c r="K21" s="118" t="s">
        <v>257</v>
      </c>
      <c r="L21" s="118">
        <v>7151500000</v>
      </c>
      <c r="M21" s="118">
        <v>7</v>
      </c>
      <c r="P21" s="118" t="s">
        <v>2160</v>
      </c>
      <c r="T21" s="118" t="s">
        <v>2222</v>
      </c>
      <c r="W21" s="118" t="s">
        <v>95</v>
      </c>
      <c r="X21" s="118" t="s">
        <v>118</v>
      </c>
      <c r="Y21" s="118">
        <v>550202</v>
      </c>
      <c r="Z21" s="118" t="s">
        <v>257</v>
      </c>
      <c r="AA21" s="118">
        <v>7151500000</v>
      </c>
      <c r="AB21" s="118">
        <v>7</v>
      </c>
    </row>
    <row r="22" spans="1:28" x14ac:dyDescent="0.25">
      <c r="A22" s="118" t="s">
        <v>119</v>
      </c>
      <c r="E22" s="142" t="s">
        <v>94</v>
      </c>
      <c r="F22" s="127"/>
      <c r="G22" s="127"/>
      <c r="H22" s="118" t="s">
        <v>95</v>
      </c>
      <c r="I22" s="118" t="s">
        <v>2249</v>
      </c>
      <c r="J22">
        <v>550203</v>
      </c>
      <c r="K22" s="118" t="s">
        <v>257</v>
      </c>
      <c r="L22" s="118">
        <v>7151700000</v>
      </c>
      <c r="M22" s="118">
        <v>7</v>
      </c>
      <c r="P22" s="118" t="s">
        <v>2161</v>
      </c>
      <c r="T22" s="127" t="s">
        <v>2222</v>
      </c>
      <c r="U22" s="127"/>
      <c r="V22" s="127"/>
      <c r="W22" s="118" t="s">
        <v>95</v>
      </c>
      <c r="X22" s="118" t="s">
        <v>120</v>
      </c>
      <c r="Y22">
        <v>550202</v>
      </c>
      <c r="Z22" s="118" t="s">
        <v>257</v>
      </c>
      <c r="AA22" s="118">
        <v>7151700000</v>
      </c>
      <c r="AB22" s="118">
        <v>7</v>
      </c>
    </row>
    <row r="23" spans="1:28" x14ac:dyDescent="0.25">
      <c r="A23" s="118" t="s">
        <v>121</v>
      </c>
      <c r="E23" s="142" t="s">
        <v>94</v>
      </c>
      <c r="F23" s="127"/>
      <c r="G23" s="127"/>
      <c r="H23" s="118" t="s">
        <v>95</v>
      </c>
      <c r="I23" s="118" t="s">
        <v>2250</v>
      </c>
      <c r="J23">
        <v>550203</v>
      </c>
      <c r="K23" s="118" t="s">
        <v>257</v>
      </c>
      <c r="L23" s="118">
        <v>7151800000</v>
      </c>
      <c r="M23" s="118">
        <v>7</v>
      </c>
      <c r="P23" s="118" t="s">
        <v>2162</v>
      </c>
      <c r="T23" s="127" t="s">
        <v>2222</v>
      </c>
      <c r="U23" s="127"/>
      <c r="V23" s="127"/>
      <c r="W23" s="118" t="s">
        <v>95</v>
      </c>
      <c r="X23" s="118" t="s">
        <v>122</v>
      </c>
      <c r="Y23">
        <v>550202</v>
      </c>
      <c r="Z23" s="118" t="s">
        <v>257</v>
      </c>
      <c r="AA23" s="118">
        <v>7151800000</v>
      </c>
      <c r="AB23" s="118">
        <v>7</v>
      </c>
    </row>
    <row r="24" spans="1:28" x14ac:dyDescent="0.25">
      <c r="A24" s="118" t="s">
        <v>123</v>
      </c>
      <c r="E24" s="142" t="s">
        <v>94</v>
      </c>
      <c r="F24" s="127"/>
      <c r="G24" s="127"/>
      <c r="H24" s="118" t="s">
        <v>95</v>
      </c>
      <c r="I24" s="118" t="s">
        <v>2251</v>
      </c>
      <c r="J24">
        <v>550203</v>
      </c>
      <c r="K24" s="118" t="s">
        <v>257</v>
      </c>
      <c r="L24" s="118">
        <v>7151900000</v>
      </c>
      <c r="M24" s="118">
        <v>7</v>
      </c>
      <c r="P24" s="118" t="s">
        <v>2163</v>
      </c>
      <c r="T24" s="127" t="s">
        <v>2222</v>
      </c>
      <c r="U24" s="127"/>
      <c r="V24" s="127"/>
      <c r="W24" s="118" t="s">
        <v>95</v>
      </c>
      <c r="X24" s="118" t="s">
        <v>124</v>
      </c>
      <c r="Y24">
        <v>550202</v>
      </c>
      <c r="Z24" s="118" t="s">
        <v>257</v>
      </c>
      <c r="AA24" s="118">
        <v>7151900000</v>
      </c>
      <c r="AB24" s="118">
        <v>7</v>
      </c>
    </row>
    <row r="25" spans="1:28" x14ac:dyDescent="0.25">
      <c r="A25" s="118" t="s">
        <v>125</v>
      </c>
      <c r="E25" s="142" t="s">
        <v>94</v>
      </c>
      <c r="F25" s="127"/>
      <c r="G25" s="127"/>
      <c r="H25" s="118" t="s">
        <v>95</v>
      </c>
      <c r="I25" s="118" t="s">
        <v>2252</v>
      </c>
      <c r="J25">
        <v>550203</v>
      </c>
      <c r="K25" s="118" t="s">
        <v>257</v>
      </c>
      <c r="L25" s="118">
        <v>7152000000</v>
      </c>
      <c r="M25" s="118">
        <v>7</v>
      </c>
      <c r="P25" s="118" t="s">
        <v>2164</v>
      </c>
      <c r="T25" s="127" t="s">
        <v>2222</v>
      </c>
      <c r="U25" s="127"/>
      <c r="V25" s="127"/>
      <c r="W25" s="118" t="s">
        <v>95</v>
      </c>
      <c r="X25" s="118" t="s">
        <v>126</v>
      </c>
      <c r="Y25">
        <v>550202</v>
      </c>
      <c r="Z25" s="118" t="s">
        <v>257</v>
      </c>
      <c r="AA25" s="118">
        <v>7152000000</v>
      </c>
      <c r="AB25" s="118">
        <v>7</v>
      </c>
    </row>
    <row r="26" spans="1:28" x14ac:dyDescent="0.25">
      <c r="A26" s="118" t="s">
        <v>127</v>
      </c>
      <c r="E26" s="142" t="s">
        <v>94</v>
      </c>
      <c r="F26" s="127"/>
      <c r="G26" s="127"/>
      <c r="H26" s="118" t="s">
        <v>95</v>
      </c>
      <c r="I26" s="118" t="s">
        <v>2253</v>
      </c>
      <c r="J26">
        <v>550203</v>
      </c>
      <c r="K26" s="118" t="s">
        <v>257</v>
      </c>
      <c r="L26" s="118">
        <v>7152100000</v>
      </c>
      <c r="M26" s="118">
        <v>7</v>
      </c>
      <c r="P26" s="118" t="s">
        <v>2165</v>
      </c>
      <c r="T26" s="127" t="s">
        <v>2222</v>
      </c>
      <c r="U26" s="127"/>
      <c r="V26" s="127"/>
      <c r="W26" s="118" t="s">
        <v>95</v>
      </c>
      <c r="X26" s="118" t="s">
        <v>128</v>
      </c>
      <c r="Y26">
        <v>550202</v>
      </c>
      <c r="Z26" s="118" t="s">
        <v>257</v>
      </c>
      <c r="AA26" s="118">
        <v>7152100000</v>
      </c>
      <c r="AB26" s="118">
        <v>7</v>
      </c>
    </row>
    <row r="27" spans="1:28" x14ac:dyDescent="0.25">
      <c r="A27" s="118" t="s">
        <v>129</v>
      </c>
      <c r="E27" s="142" t="s">
        <v>94</v>
      </c>
      <c r="F27" s="127"/>
      <c r="G27" s="127"/>
      <c r="H27" s="118" t="s">
        <v>95</v>
      </c>
      <c r="I27" s="118" t="s">
        <v>2254</v>
      </c>
      <c r="J27">
        <v>550203</v>
      </c>
      <c r="K27" s="118" t="s">
        <v>257</v>
      </c>
      <c r="L27">
        <v>7152200000</v>
      </c>
      <c r="M27" s="118">
        <v>7</v>
      </c>
      <c r="P27" s="118" t="s">
        <v>2166</v>
      </c>
      <c r="T27" s="127" t="s">
        <v>2222</v>
      </c>
      <c r="U27" s="127"/>
      <c r="V27" s="127"/>
      <c r="W27" s="118" t="s">
        <v>95</v>
      </c>
      <c r="X27" s="118" t="s">
        <v>130</v>
      </c>
      <c r="Y27">
        <v>550202</v>
      </c>
      <c r="Z27" s="118" t="s">
        <v>257</v>
      </c>
      <c r="AA27">
        <v>7152200000</v>
      </c>
      <c r="AB27" s="118">
        <v>7</v>
      </c>
    </row>
    <row r="28" spans="1:28" x14ac:dyDescent="0.25">
      <c r="A28" s="118" t="s">
        <v>131</v>
      </c>
      <c r="E28" s="142" t="s">
        <v>94</v>
      </c>
      <c r="H28" s="118" t="s">
        <v>95</v>
      </c>
      <c r="I28" s="118" t="s">
        <v>2255</v>
      </c>
      <c r="J28" s="118">
        <v>550203</v>
      </c>
      <c r="K28" s="118" t="s">
        <v>257</v>
      </c>
      <c r="L28" s="118">
        <v>7152300000</v>
      </c>
      <c r="M28" s="118">
        <v>7</v>
      </c>
      <c r="P28" s="118" t="s">
        <v>2167</v>
      </c>
      <c r="T28" s="118" t="s">
        <v>2222</v>
      </c>
      <c r="W28" s="118" t="s">
        <v>95</v>
      </c>
      <c r="X28" s="118" t="s">
        <v>132</v>
      </c>
      <c r="Y28" s="118">
        <v>550202</v>
      </c>
      <c r="Z28" s="118" t="s">
        <v>257</v>
      </c>
      <c r="AA28" s="118">
        <v>7152300000</v>
      </c>
      <c r="AB28" s="118">
        <v>7</v>
      </c>
    </row>
    <row r="29" spans="1:28" x14ac:dyDescent="0.25">
      <c r="A29" s="118" t="s">
        <v>171</v>
      </c>
      <c r="E29" s="142" t="s">
        <v>94</v>
      </c>
      <c r="F29" s="127"/>
      <c r="G29" s="127"/>
      <c r="H29" s="118" t="s">
        <v>95</v>
      </c>
      <c r="I29" s="118" t="s">
        <v>2235</v>
      </c>
      <c r="J29">
        <v>550203</v>
      </c>
      <c r="K29" s="118" t="s">
        <v>257</v>
      </c>
      <c r="L29" s="118">
        <v>7220004000</v>
      </c>
      <c r="M29" s="118">
        <v>7</v>
      </c>
      <c r="P29" s="118" t="s">
        <v>2189</v>
      </c>
      <c r="T29" s="127" t="s">
        <v>2222</v>
      </c>
      <c r="U29" s="127"/>
      <c r="V29" s="127"/>
      <c r="W29" s="118" t="s">
        <v>95</v>
      </c>
      <c r="X29" s="118" t="s">
        <v>172</v>
      </c>
      <c r="Y29">
        <v>550202</v>
      </c>
      <c r="Z29" s="118" t="s">
        <v>257</v>
      </c>
      <c r="AA29" s="118">
        <v>7220004000</v>
      </c>
      <c r="AB29" s="118">
        <v>7</v>
      </c>
    </row>
    <row r="30" spans="1:28" x14ac:dyDescent="0.25">
      <c r="A30" s="118" t="s">
        <v>173</v>
      </c>
      <c r="E30" s="142" t="s">
        <v>94</v>
      </c>
      <c r="F30" s="127"/>
      <c r="G30" s="127"/>
      <c r="H30" s="118" t="s">
        <v>95</v>
      </c>
      <c r="I30" s="118" t="s">
        <v>2292</v>
      </c>
      <c r="J30">
        <v>550203</v>
      </c>
      <c r="K30" s="118" t="s">
        <v>257</v>
      </c>
      <c r="L30" s="118">
        <v>7228000000</v>
      </c>
      <c r="M30" s="118">
        <v>7</v>
      </c>
      <c r="P30" s="118" t="s">
        <v>2190</v>
      </c>
      <c r="T30" s="127" t="s">
        <v>2222</v>
      </c>
      <c r="U30" s="127"/>
      <c r="V30" s="127"/>
      <c r="W30" s="118" t="s">
        <v>95</v>
      </c>
      <c r="X30" s="118" t="s">
        <v>174</v>
      </c>
      <c r="Y30">
        <v>550202</v>
      </c>
      <c r="Z30" s="118" t="s">
        <v>257</v>
      </c>
      <c r="AA30" s="118">
        <v>7228000000</v>
      </c>
      <c r="AB30" s="118">
        <v>7</v>
      </c>
    </row>
    <row r="31" spans="1:28" x14ac:dyDescent="0.25">
      <c r="A31" s="118" t="s">
        <v>215</v>
      </c>
      <c r="E31" s="142" t="s">
        <v>94</v>
      </c>
      <c r="F31" s="127"/>
      <c r="G31" s="127"/>
      <c r="H31" s="118" t="s">
        <v>95</v>
      </c>
      <c r="I31" s="118" t="s">
        <v>2236</v>
      </c>
      <c r="J31">
        <v>550203</v>
      </c>
      <c r="K31" s="118" t="s">
        <v>257</v>
      </c>
      <c r="L31" s="118">
        <v>6350000000</v>
      </c>
      <c r="M31" s="118">
        <v>7</v>
      </c>
      <c r="P31" s="118" t="s">
        <v>2213</v>
      </c>
      <c r="T31" s="127" t="s">
        <v>2222</v>
      </c>
      <c r="U31" s="127"/>
      <c r="V31" s="127"/>
      <c r="W31" s="118" t="s">
        <v>95</v>
      </c>
      <c r="X31" s="118" t="s">
        <v>216</v>
      </c>
      <c r="Y31">
        <v>550202</v>
      </c>
      <c r="Z31" s="118" t="s">
        <v>257</v>
      </c>
      <c r="AA31" s="118">
        <v>6350000000</v>
      </c>
      <c r="AB31" s="118">
        <v>7</v>
      </c>
    </row>
    <row r="32" spans="1:28" x14ac:dyDescent="0.25">
      <c r="A32" s="118" t="s">
        <v>217</v>
      </c>
      <c r="E32" s="142" t="s">
        <v>94</v>
      </c>
      <c r="F32" s="127"/>
      <c r="G32" s="127"/>
      <c r="H32" s="118" t="s">
        <v>95</v>
      </c>
      <c r="I32" s="118" t="s">
        <v>2229</v>
      </c>
      <c r="J32">
        <v>550203</v>
      </c>
      <c r="K32" s="118" t="s">
        <v>257</v>
      </c>
      <c r="L32" s="118">
        <v>6350200000</v>
      </c>
      <c r="M32" s="118">
        <v>7</v>
      </c>
      <c r="P32" s="118" t="s">
        <v>2214</v>
      </c>
      <c r="T32" s="127" t="s">
        <v>2222</v>
      </c>
      <c r="U32" s="127"/>
      <c r="V32" s="127"/>
      <c r="W32" s="118" t="s">
        <v>95</v>
      </c>
      <c r="X32" s="118" t="s">
        <v>218</v>
      </c>
      <c r="Y32">
        <v>550202</v>
      </c>
      <c r="Z32" s="118" t="s">
        <v>257</v>
      </c>
      <c r="AA32" s="118">
        <v>6350200000</v>
      </c>
      <c r="AB32" s="118">
        <v>7</v>
      </c>
    </row>
    <row r="33" spans="1:28" x14ac:dyDescent="0.25">
      <c r="A33" s="118" t="s">
        <v>219</v>
      </c>
      <c r="E33" s="142" t="s">
        <v>94</v>
      </c>
      <c r="F33" s="127"/>
      <c r="G33" s="127"/>
      <c r="H33" s="118" t="s">
        <v>95</v>
      </c>
      <c r="I33" s="118" t="s">
        <v>2281</v>
      </c>
      <c r="J33">
        <v>550203</v>
      </c>
      <c r="K33" s="118" t="s">
        <v>257</v>
      </c>
      <c r="L33" s="118">
        <v>6350300000</v>
      </c>
      <c r="M33" s="118">
        <v>7</v>
      </c>
      <c r="P33" s="118" t="s">
        <v>2215</v>
      </c>
      <c r="T33" s="127" t="s">
        <v>2222</v>
      </c>
      <c r="U33" s="127"/>
      <c r="V33" s="127"/>
      <c r="W33" s="118" t="s">
        <v>95</v>
      </c>
      <c r="X33" s="118" t="s">
        <v>220</v>
      </c>
      <c r="Y33">
        <v>550202</v>
      </c>
      <c r="Z33" s="118" t="s">
        <v>257</v>
      </c>
      <c r="AA33" s="118">
        <v>6350300000</v>
      </c>
      <c r="AB33" s="118">
        <v>7</v>
      </c>
    </row>
    <row r="34" spans="1:28" x14ac:dyDescent="0.25">
      <c r="A34" s="118" t="s">
        <v>221</v>
      </c>
      <c r="E34" s="142" t="s">
        <v>94</v>
      </c>
      <c r="F34" s="127"/>
      <c r="G34" s="127"/>
      <c r="H34" s="118" t="s">
        <v>95</v>
      </c>
      <c r="I34" s="118" t="s">
        <v>2282</v>
      </c>
      <c r="J34">
        <v>550203</v>
      </c>
      <c r="K34" s="118" t="s">
        <v>257</v>
      </c>
      <c r="L34" s="118">
        <v>6350400000</v>
      </c>
      <c r="M34" s="118">
        <v>7</v>
      </c>
      <c r="P34" s="118" t="s">
        <v>2216</v>
      </c>
      <c r="T34" s="127" t="s">
        <v>2222</v>
      </c>
      <c r="U34" s="127"/>
      <c r="V34" s="127"/>
      <c r="W34" s="118" t="s">
        <v>95</v>
      </c>
      <c r="X34" s="118" t="s">
        <v>222</v>
      </c>
      <c r="Y34">
        <v>550202</v>
      </c>
      <c r="Z34" s="118" t="s">
        <v>257</v>
      </c>
      <c r="AA34" s="118">
        <v>6350400000</v>
      </c>
      <c r="AB34" s="118">
        <v>7</v>
      </c>
    </row>
    <row r="35" spans="1:28" x14ac:dyDescent="0.25">
      <c r="A35" s="118" t="s">
        <v>223</v>
      </c>
      <c r="E35" s="142" t="s">
        <v>94</v>
      </c>
      <c r="F35" s="127"/>
      <c r="G35" s="127"/>
      <c r="H35" s="118" t="s">
        <v>95</v>
      </c>
      <c r="I35" s="118" t="s">
        <v>2283</v>
      </c>
      <c r="J35">
        <v>550203</v>
      </c>
      <c r="K35" s="118" t="s">
        <v>257</v>
      </c>
      <c r="L35" s="118">
        <v>6350500000</v>
      </c>
      <c r="M35" s="118">
        <v>7</v>
      </c>
      <c r="P35" s="118" t="s">
        <v>2217</v>
      </c>
      <c r="T35" s="127" t="s">
        <v>2222</v>
      </c>
      <c r="U35" s="127"/>
      <c r="V35" s="127"/>
      <c r="W35" s="118" t="s">
        <v>95</v>
      </c>
      <c r="X35" s="118" t="s">
        <v>224</v>
      </c>
      <c r="Y35">
        <v>550202</v>
      </c>
      <c r="Z35" s="118" t="s">
        <v>257</v>
      </c>
      <c r="AA35" s="118">
        <v>6350500000</v>
      </c>
      <c r="AB35" s="118">
        <v>7</v>
      </c>
    </row>
    <row r="36" spans="1:28" x14ac:dyDescent="0.25">
      <c r="A36" s="118" t="s">
        <v>225</v>
      </c>
      <c r="E36" s="142" t="s">
        <v>94</v>
      </c>
      <c r="F36" s="127"/>
      <c r="G36" s="127"/>
      <c r="H36" s="118" t="s">
        <v>95</v>
      </c>
      <c r="I36" s="118" t="s">
        <v>2284</v>
      </c>
      <c r="J36">
        <v>550203</v>
      </c>
      <c r="K36" s="118" t="s">
        <v>257</v>
      </c>
      <c r="L36" s="118">
        <v>6350700000</v>
      </c>
      <c r="M36" s="118">
        <v>7</v>
      </c>
      <c r="P36" s="118" t="s">
        <v>2218</v>
      </c>
      <c r="T36" s="127" t="s">
        <v>2222</v>
      </c>
      <c r="U36" s="127"/>
      <c r="V36" s="127"/>
      <c r="W36" s="118" t="s">
        <v>95</v>
      </c>
      <c r="X36" s="118" t="s">
        <v>226</v>
      </c>
      <c r="Y36">
        <v>550202</v>
      </c>
      <c r="Z36" s="118" t="s">
        <v>257</v>
      </c>
      <c r="AA36" s="118">
        <v>6350700000</v>
      </c>
      <c r="AB36" s="118">
        <v>7</v>
      </c>
    </row>
    <row r="37" spans="1:28" x14ac:dyDescent="0.25">
      <c r="A37" s="118" t="s">
        <v>133</v>
      </c>
      <c r="E37" s="142" t="s">
        <v>94</v>
      </c>
      <c r="F37" s="127"/>
      <c r="G37" s="127"/>
      <c r="H37" s="118" t="s">
        <v>95</v>
      </c>
      <c r="I37" s="118" t="s">
        <v>2285</v>
      </c>
      <c r="J37">
        <v>550203</v>
      </c>
      <c r="K37" s="118" t="s">
        <v>257</v>
      </c>
      <c r="L37" s="118">
        <v>7162000000</v>
      </c>
      <c r="M37" s="118">
        <v>7</v>
      </c>
      <c r="P37" s="118" t="s">
        <v>2168</v>
      </c>
      <c r="T37" s="127" t="s">
        <v>2222</v>
      </c>
      <c r="U37" s="127"/>
      <c r="V37" s="127"/>
      <c r="W37" s="118" t="s">
        <v>95</v>
      </c>
      <c r="X37" s="118" t="s">
        <v>134</v>
      </c>
      <c r="Y37">
        <v>550202</v>
      </c>
      <c r="Z37" s="118" t="s">
        <v>257</v>
      </c>
      <c r="AA37" s="118">
        <v>7162000000</v>
      </c>
      <c r="AB37" s="118">
        <v>7</v>
      </c>
    </row>
    <row r="38" spans="1:28" x14ac:dyDescent="0.25">
      <c r="A38" s="118" t="s">
        <v>135</v>
      </c>
      <c r="E38" s="142" t="s">
        <v>94</v>
      </c>
      <c r="F38" s="139"/>
      <c r="G38" s="139"/>
      <c r="H38" s="118" t="s">
        <v>95</v>
      </c>
      <c r="I38" s="118" t="s">
        <v>2286</v>
      </c>
      <c r="J38" s="118">
        <v>550203</v>
      </c>
      <c r="K38" s="118" t="s">
        <v>257</v>
      </c>
      <c r="L38" s="118">
        <v>7167000001</v>
      </c>
      <c r="M38" s="118">
        <v>7</v>
      </c>
      <c r="P38" s="118" t="s">
        <v>2169</v>
      </c>
      <c r="T38" s="139" t="s">
        <v>2222</v>
      </c>
      <c r="U38" s="139"/>
      <c r="V38" s="139"/>
      <c r="W38" s="118" t="s">
        <v>95</v>
      </c>
      <c r="X38" s="118" t="s">
        <v>136</v>
      </c>
      <c r="Y38" s="118">
        <v>550202</v>
      </c>
      <c r="Z38" s="118" t="s">
        <v>257</v>
      </c>
      <c r="AA38" s="118">
        <v>7167000001</v>
      </c>
      <c r="AB38" s="118">
        <v>7</v>
      </c>
    </row>
    <row r="39" spans="1:28" x14ac:dyDescent="0.25">
      <c r="A39" s="118" t="s">
        <v>137</v>
      </c>
      <c r="E39" s="142" t="s">
        <v>94</v>
      </c>
      <c r="F39" s="127"/>
      <c r="G39" s="127"/>
      <c r="H39" s="118" t="s">
        <v>95</v>
      </c>
      <c r="I39" s="118" t="s">
        <v>2287</v>
      </c>
      <c r="J39">
        <v>550203</v>
      </c>
      <c r="K39" s="118" t="s">
        <v>257</v>
      </c>
      <c r="L39" s="118">
        <v>7163000000</v>
      </c>
      <c r="M39" s="118">
        <v>7</v>
      </c>
      <c r="P39" s="118" t="s">
        <v>2170</v>
      </c>
      <c r="T39" s="127" t="s">
        <v>2222</v>
      </c>
      <c r="U39" s="127"/>
      <c r="V39" s="127"/>
      <c r="W39" s="118" t="s">
        <v>95</v>
      </c>
      <c r="X39" s="118" t="s">
        <v>138</v>
      </c>
      <c r="Y39">
        <v>550202</v>
      </c>
      <c r="Z39" s="118" t="s">
        <v>257</v>
      </c>
      <c r="AA39" s="118">
        <v>7163000000</v>
      </c>
      <c r="AB39" s="118">
        <v>7</v>
      </c>
    </row>
    <row r="40" spans="1:28" x14ac:dyDescent="0.25">
      <c r="A40" s="118" t="s">
        <v>139</v>
      </c>
      <c r="E40" s="142" t="s">
        <v>94</v>
      </c>
      <c r="F40" s="127"/>
      <c r="G40" s="127"/>
      <c r="H40" s="118" t="s">
        <v>95</v>
      </c>
      <c r="I40" s="118" t="s">
        <v>2288</v>
      </c>
      <c r="J40">
        <v>550203</v>
      </c>
      <c r="K40" s="118" t="s">
        <v>257</v>
      </c>
      <c r="L40" s="118">
        <v>7169200000</v>
      </c>
      <c r="M40" s="118">
        <v>7</v>
      </c>
      <c r="P40" s="118" t="s">
        <v>2171</v>
      </c>
      <c r="T40" s="127" t="s">
        <v>2222</v>
      </c>
      <c r="U40" s="127"/>
      <c r="V40" s="127"/>
      <c r="W40" s="118" t="s">
        <v>95</v>
      </c>
      <c r="X40" s="118" t="s">
        <v>140</v>
      </c>
      <c r="Y40">
        <v>550202</v>
      </c>
      <c r="Z40" s="118" t="s">
        <v>257</v>
      </c>
      <c r="AA40" s="118">
        <v>7169200000</v>
      </c>
      <c r="AB40" s="118">
        <v>7</v>
      </c>
    </row>
    <row r="41" spans="1:28" x14ac:dyDescent="0.25">
      <c r="A41" s="118" t="s">
        <v>141</v>
      </c>
      <c r="E41" s="142" t="s">
        <v>94</v>
      </c>
      <c r="F41" s="127"/>
      <c r="G41" s="127"/>
      <c r="H41" s="118" t="s">
        <v>95</v>
      </c>
      <c r="I41" s="118" t="s">
        <v>2289</v>
      </c>
      <c r="J41">
        <v>550203</v>
      </c>
      <c r="K41" s="118" t="s">
        <v>257</v>
      </c>
      <c r="L41" s="118">
        <v>7161000000</v>
      </c>
      <c r="M41" s="118">
        <v>7</v>
      </c>
      <c r="P41" s="118" t="s">
        <v>2172</v>
      </c>
      <c r="T41" s="127" t="s">
        <v>2222</v>
      </c>
      <c r="U41" s="127"/>
      <c r="V41" s="127"/>
      <c r="W41" s="118" t="s">
        <v>95</v>
      </c>
      <c r="X41" s="118" t="s">
        <v>142</v>
      </c>
      <c r="Y41">
        <v>550202</v>
      </c>
      <c r="Z41" s="118" t="s">
        <v>257</v>
      </c>
      <c r="AA41" s="118">
        <v>7161000000</v>
      </c>
      <c r="AB41" s="118">
        <v>7</v>
      </c>
    </row>
    <row r="42" spans="1:28" x14ac:dyDescent="0.25">
      <c r="A42" s="118" t="s">
        <v>143</v>
      </c>
      <c r="E42" s="142" t="s">
        <v>94</v>
      </c>
      <c r="F42" s="127"/>
      <c r="G42" s="127"/>
      <c r="H42" s="118" t="s">
        <v>95</v>
      </c>
      <c r="I42" s="118" t="s">
        <v>2290</v>
      </c>
      <c r="J42">
        <v>550203</v>
      </c>
      <c r="K42" s="118" t="s">
        <v>257</v>
      </c>
      <c r="L42" s="118">
        <v>7164000000</v>
      </c>
      <c r="M42" s="118">
        <v>7</v>
      </c>
      <c r="P42" s="118" t="s">
        <v>2173</v>
      </c>
      <c r="T42" s="127" t="s">
        <v>2222</v>
      </c>
      <c r="U42" s="127"/>
      <c r="V42" s="127"/>
      <c r="W42" s="118" t="s">
        <v>95</v>
      </c>
      <c r="X42" s="118" t="s">
        <v>144</v>
      </c>
      <c r="Y42">
        <v>550202</v>
      </c>
      <c r="Z42" s="118" t="s">
        <v>257</v>
      </c>
      <c r="AA42" s="118">
        <v>7164000000</v>
      </c>
      <c r="AB42" s="118">
        <v>7</v>
      </c>
    </row>
    <row r="43" spans="1:28" x14ac:dyDescent="0.25">
      <c r="A43" s="118" t="s">
        <v>145</v>
      </c>
      <c r="E43" s="142" t="s">
        <v>94</v>
      </c>
      <c r="F43" s="127"/>
      <c r="G43" s="127"/>
      <c r="H43" s="118" t="s">
        <v>95</v>
      </c>
      <c r="I43" s="118" t="s">
        <v>2291</v>
      </c>
      <c r="J43">
        <v>550203</v>
      </c>
      <c r="K43" s="118" t="s">
        <v>257</v>
      </c>
      <c r="L43" s="118">
        <v>7169100000</v>
      </c>
      <c r="M43" s="118">
        <v>7</v>
      </c>
      <c r="P43" s="118" t="s">
        <v>2174</v>
      </c>
      <c r="T43" s="127" t="s">
        <v>2222</v>
      </c>
      <c r="U43" s="127"/>
      <c r="V43" s="127"/>
      <c r="W43" s="118" t="s">
        <v>95</v>
      </c>
      <c r="X43" s="118" t="s">
        <v>146</v>
      </c>
      <c r="Y43">
        <v>550202</v>
      </c>
      <c r="Z43" s="118" t="s">
        <v>257</v>
      </c>
      <c r="AA43" s="118">
        <v>7169100000</v>
      </c>
      <c r="AB43" s="118">
        <v>7</v>
      </c>
    </row>
    <row r="44" spans="1:28" x14ac:dyDescent="0.25">
      <c r="A44" s="118" t="s">
        <v>155</v>
      </c>
      <c r="E44" s="142" t="s">
        <v>94</v>
      </c>
      <c r="F44" s="127"/>
      <c r="G44" s="127"/>
      <c r="H44" s="118" t="s">
        <v>95</v>
      </c>
      <c r="I44" s="118" t="s">
        <v>2227</v>
      </c>
      <c r="J44">
        <v>550203</v>
      </c>
      <c r="K44" s="118" t="s">
        <v>257</v>
      </c>
      <c r="L44" s="118">
        <v>6200401000</v>
      </c>
      <c r="M44" s="118">
        <v>7</v>
      </c>
      <c r="P44" s="118" t="s">
        <v>2180</v>
      </c>
      <c r="T44" s="127" t="s">
        <v>2222</v>
      </c>
      <c r="U44" s="127"/>
      <c r="V44" s="127"/>
      <c r="W44" s="118" t="s">
        <v>95</v>
      </c>
      <c r="X44" s="118" t="s">
        <v>156</v>
      </c>
      <c r="Y44">
        <v>550202</v>
      </c>
      <c r="Z44" s="118" t="s">
        <v>257</v>
      </c>
      <c r="AA44" s="118">
        <v>6200401000</v>
      </c>
      <c r="AB44" s="118">
        <v>7</v>
      </c>
    </row>
    <row r="45" spans="1:28" x14ac:dyDescent="0.25">
      <c r="A45" s="118" t="s">
        <v>157</v>
      </c>
      <c r="E45" s="142" t="s">
        <v>94</v>
      </c>
      <c r="F45" s="127"/>
      <c r="G45" s="127"/>
      <c r="H45" s="118" t="s">
        <v>95</v>
      </c>
      <c r="I45" s="118" t="s">
        <v>2228</v>
      </c>
      <c r="J45">
        <v>550203</v>
      </c>
      <c r="K45" s="118" t="s">
        <v>257</v>
      </c>
      <c r="L45">
        <v>6200201000</v>
      </c>
      <c r="M45" s="118">
        <v>7</v>
      </c>
      <c r="P45" s="118" t="s">
        <v>2181</v>
      </c>
      <c r="T45" s="127" t="s">
        <v>2222</v>
      </c>
      <c r="U45" s="127"/>
      <c r="V45" s="127"/>
      <c r="W45" s="118" t="s">
        <v>95</v>
      </c>
      <c r="X45" s="118" t="s">
        <v>158</v>
      </c>
      <c r="Y45">
        <v>550202</v>
      </c>
      <c r="Z45" s="118" t="s">
        <v>257</v>
      </c>
      <c r="AA45">
        <v>6200201000</v>
      </c>
      <c r="AB45" s="118">
        <v>7</v>
      </c>
    </row>
    <row r="46" spans="1:28" x14ac:dyDescent="0.25">
      <c r="A46" s="118" t="s">
        <v>159</v>
      </c>
      <c r="E46" s="142" t="s">
        <v>94</v>
      </c>
      <c r="F46" s="127"/>
      <c r="G46" s="127"/>
      <c r="H46" s="118" t="s">
        <v>95</v>
      </c>
      <c r="I46" s="118" t="s">
        <v>2234</v>
      </c>
      <c r="J46">
        <v>550203</v>
      </c>
      <c r="K46" s="118" t="s">
        <v>257</v>
      </c>
      <c r="L46" s="118">
        <v>6200304000</v>
      </c>
      <c r="M46" s="118">
        <v>7</v>
      </c>
      <c r="P46" s="118" t="s">
        <v>2182</v>
      </c>
      <c r="T46" s="127" t="s">
        <v>2222</v>
      </c>
      <c r="U46" s="127"/>
      <c r="V46" s="127"/>
      <c r="W46" s="118" t="s">
        <v>95</v>
      </c>
      <c r="X46" s="118" t="s">
        <v>160</v>
      </c>
      <c r="Y46">
        <v>550202</v>
      </c>
      <c r="Z46" s="118" t="s">
        <v>257</v>
      </c>
      <c r="AA46" s="118">
        <v>6200304000</v>
      </c>
      <c r="AB46" s="118">
        <v>7</v>
      </c>
    </row>
    <row r="47" spans="1:28" x14ac:dyDescent="0.25">
      <c r="A47" s="118" t="s">
        <v>161</v>
      </c>
      <c r="E47" s="142" t="s">
        <v>94</v>
      </c>
      <c r="F47" s="127"/>
      <c r="G47" s="127"/>
      <c r="H47" s="118" t="s">
        <v>95</v>
      </c>
      <c r="I47" s="118" t="s">
        <v>2239</v>
      </c>
      <c r="J47">
        <v>550203</v>
      </c>
      <c r="K47" s="118" t="s">
        <v>257</v>
      </c>
      <c r="L47" s="118">
        <v>6200301000</v>
      </c>
      <c r="M47" s="118">
        <v>7</v>
      </c>
      <c r="P47" s="118" t="s">
        <v>2183</v>
      </c>
      <c r="T47" s="127" t="s">
        <v>2222</v>
      </c>
      <c r="U47" s="127"/>
      <c r="V47" s="127"/>
      <c r="W47" s="118" t="s">
        <v>95</v>
      </c>
      <c r="X47" s="118" t="s">
        <v>162</v>
      </c>
      <c r="Y47">
        <v>550202</v>
      </c>
      <c r="Z47" s="118" t="s">
        <v>257</v>
      </c>
      <c r="AA47" s="118">
        <v>6200301000</v>
      </c>
      <c r="AB47" s="118">
        <v>7</v>
      </c>
    </row>
    <row r="48" spans="1:28" x14ac:dyDescent="0.25">
      <c r="A48" s="118" t="s">
        <v>163</v>
      </c>
      <c r="E48" s="142" t="s">
        <v>94</v>
      </c>
      <c r="F48" s="127"/>
      <c r="G48" s="127"/>
      <c r="H48" s="118" t="s">
        <v>95</v>
      </c>
      <c r="I48" s="118" t="s">
        <v>2256</v>
      </c>
      <c r="J48">
        <v>550203</v>
      </c>
      <c r="K48" s="118" t="s">
        <v>257</v>
      </c>
      <c r="L48" s="118">
        <v>6200503000</v>
      </c>
      <c r="M48" s="118">
        <v>7</v>
      </c>
      <c r="P48" s="118" t="s">
        <v>2184</v>
      </c>
      <c r="T48" s="127" t="s">
        <v>2222</v>
      </c>
      <c r="U48" s="127"/>
      <c r="V48" s="127"/>
      <c r="W48" s="118" t="s">
        <v>95</v>
      </c>
      <c r="X48" s="118" t="s">
        <v>164</v>
      </c>
      <c r="Y48">
        <v>550202</v>
      </c>
      <c r="Z48" s="118" t="s">
        <v>257</v>
      </c>
      <c r="AA48" s="118">
        <v>6200503000</v>
      </c>
      <c r="AB48" s="118">
        <v>7</v>
      </c>
    </row>
    <row r="49" spans="1:28" x14ac:dyDescent="0.25">
      <c r="A49" s="118" t="s">
        <v>165</v>
      </c>
      <c r="E49" s="142" t="s">
        <v>94</v>
      </c>
      <c r="F49" s="127"/>
      <c r="G49" s="127"/>
      <c r="H49" s="118" t="s">
        <v>95</v>
      </c>
      <c r="I49" s="118" t="s">
        <v>2257</v>
      </c>
      <c r="J49">
        <v>550203</v>
      </c>
      <c r="K49" s="118" t="s">
        <v>257</v>
      </c>
      <c r="L49" s="118">
        <v>6200600000</v>
      </c>
      <c r="M49" s="118">
        <v>7</v>
      </c>
      <c r="P49" s="118" t="s">
        <v>2185</v>
      </c>
      <c r="T49" s="127" t="s">
        <v>2222</v>
      </c>
      <c r="U49" s="127"/>
      <c r="V49" s="127"/>
      <c r="W49" s="118" t="s">
        <v>95</v>
      </c>
      <c r="X49" s="118" t="s">
        <v>166</v>
      </c>
      <c r="Y49">
        <v>550202</v>
      </c>
      <c r="Z49" s="118" t="s">
        <v>257</v>
      </c>
      <c r="AA49" s="118">
        <v>6200600000</v>
      </c>
      <c r="AB49" s="118">
        <v>7</v>
      </c>
    </row>
    <row r="50" spans="1:28" x14ac:dyDescent="0.25">
      <c r="A50" s="118" t="s">
        <v>167</v>
      </c>
      <c r="E50" s="142" t="s">
        <v>94</v>
      </c>
      <c r="F50" s="127"/>
      <c r="G50" s="127"/>
      <c r="H50" s="118" t="s">
        <v>95</v>
      </c>
      <c r="I50" s="118" t="s">
        <v>2258</v>
      </c>
      <c r="J50">
        <v>550203</v>
      </c>
      <c r="K50" s="118" t="s">
        <v>257</v>
      </c>
      <c r="L50" s="118">
        <v>6200501000</v>
      </c>
      <c r="M50" s="118">
        <v>7</v>
      </c>
      <c r="P50" s="118" t="s">
        <v>2186</v>
      </c>
      <c r="T50" s="127" t="s">
        <v>2222</v>
      </c>
      <c r="U50" s="127"/>
      <c r="V50" s="127"/>
      <c r="W50" s="118" t="s">
        <v>95</v>
      </c>
      <c r="X50" s="118" t="s">
        <v>168</v>
      </c>
      <c r="Y50">
        <v>550202</v>
      </c>
      <c r="Z50" s="118" t="s">
        <v>257</v>
      </c>
      <c r="AA50" s="118">
        <v>6200501000</v>
      </c>
      <c r="AB50" s="118">
        <v>7</v>
      </c>
    </row>
    <row r="51" spans="1:28" x14ac:dyDescent="0.25">
      <c r="A51" s="118" t="s">
        <v>169</v>
      </c>
      <c r="E51" s="142" t="s">
        <v>94</v>
      </c>
      <c r="F51" s="127"/>
      <c r="G51" s="127"/>
      <c r="H51" s="118" t="s">
        <v>95</v>
      </c>
      <c r="I51" s="118" t="s">
        <v>2259</v>
      </c>
      <c r="J51">
        <v>550203</v>
      </c>
      <c r="K51" s="118" t="s">
        <v>257</v>
      </c>
      <c r="L51" s="118">
        <v>6200303000</v>
      </c>
      <c r="M51" s="118">
        <v>7</v>
      </c>
      <c r="P51" s="118" t="s">
        <v>2187</v>
      </c>
      <c r="T51" s="127" t="s">
        <v>2222</v>
      </c>
      <c r="U51" s="127"/>
      <c r="V51" s="127"/>
      <c r="W51" s="118" t="s">
        <v>95</v>
      </c>
      <c r="X51" s="118" t="s">
        <v>170</v>
      </c>
      <c r="Y51">
        <v>550202</v>
      </c>
      <c r="Z51" s="118" t="s">
        <v>257</v>
      </c>
      <c r="AA51" s="118">
        <v>6200303000</v>
      </c>
      <c r="AB51" s="118">
        <v>7</v>
      </c>
    </row>
    <row r="52" spans="1:28" x14ac:dyDescent="0.25">
      <c r="A52" s="118" t="s">
        <v>2142</v>
      </c>
      <c r="E52" s="142" t="s">
        <v>94</v>
      </c>
      <c r="F52" s="127"/>
      <c r="G52" s="127"/>
      <c r="I52" s="118" t="s">
        <v>2260</v>
      </c>
      <c r="J52">
        <v>550203</v>
      </c>
      <c r="K52" s="118" t="s">
        <v>257</v>
      </c>
      <c r="L52" s="246">
        <v>6200603000</v>
      </c>
      <c r="M52" s="118">
        <v>7</v>
      </c>
      <c r="P52" s="118" t="s">
        <v>2188</v>
      </c>
      <c r="T52" s="127" t="s">
        <v>2222</v>
      </c>
      <c r="U52" s="127"/>
      <c r="V52" s="127"/>
      <c r="X52" s="118" t="s">
        <v>2143</v>
      </c>
      <c r="Y52">
        <v>550202</v>
      </c>
      <c r="Z52" s="118" t="s">
        <v>257</v>
      </c>
      <c r="AA52" s="246">
        <v>6200603000</v>
      </c>
      <c r="AB52" s="118">
        <v>7</v>
      </c>
    </row>
    <row r="53" spans="1:28" x14ac:dyDescent="0.25">
      <c r="E53" s="142" t="s">
        <v>94</v>
      </c>
      <c r="F53" s="127"/>
      <c r="G53" s="127"/>
      <c r="I53" s="246" t="s">
        <v>2455</v>
      </c>
      <c r="J53" s="247">
        <v>550203</v>
      </c>
      <c r="K53" s="246" t="s">
        <v>257</v>
      </c>
      <c r="L53" s="246">
        <v>6200800000</v>
      </c>
      <c r="M53" s="246">
        <v>7</v>
      </c>
      <c r="N53" s="246"/>
      <c r="O53" s="246"/>
      <c r="P53" s="246"/>
      <c r="Q53" s="246"/>
      <c r="R53" s="246"/>
      <c r="S53" s="246"/>
      <c r="T53" s="248" t="s">
        <v>2222</v>
      </c>
      <c r="U53" s="248"/>
      <c r="V53" s="248"/>
      <c r="W53" s="246"/>
      <c r="X53" s="246" t="s">
        <v>2456</v>
      </c>
      <c r="Y53" s="247">
        <v>550202</v>
      </c>
      <c r="Z53" s="246" t="s">
        <v>257</v>
      </c>
      <c r="AA53" s="246">
        <v>6200800000</v>
      </c>
      <c r="AB53" s="246">
        <v>7</v>
      </c>
    </row>
    <row r="54" spans="1:28" x14ac:dyDescent="0.25">
      <c r="A54" s="118" t="s">
        <v>147</v>
      </c>
      <c r="E54" s="142" t="s">
        <v>94</v>
      </c>
      <c r="F54" s="127"/>
      <c r="G54" s="127"/>
      <c r="H54" s="118" t="s">
        <v>95</v>
      </c>
      <c r="I54" s="118" t="s">
        <v>2238</v>
      </c>
      <c r="J54">
        <v>550203</v>
      </c>
      <c r="K54" s="118" t="s">
        <v>257</v>
      </c>
      <c r="L54" s="118">
        <v>7180000000</v>
      </c>
      <c r="M54" s="118">
        <v>7</v>
      </c>
      <c r="P54" s="118" t="s">
        <v>2175</v>
      </c>
      <c r="T54" s="127" t="s">
        <v>2222</v>
      </c>
      <c r="U54" s="127"/>
      <c r="V54" s="127"/>
      <c r="W54" s="118" t="s">
        <v>95</v>
      </c>
      <c r="X54" s="118" t="s">
        <v>148</v>
      </c>
      <c r="Y54">
        <v>550202</v>
      </c>
      <c r="Z54" s="118" t="s">
        <v>257</v>
      </c>
      <c r="AA54" s="118">
        <v>7180000000</v>
      </c>
      <c r="AB54" s="118">
        <v>7</v>
      </c>
    </row>
    <row r="55" spans="1:28" x14ac:dyDescent="0.25">
      <c r="A55" s="118" t="s">
        <v>149</v>
      </c>
      <c r="E55" s="142" t="s">
        <v>94</v>
      </c>
      <c r="F55" s="127"/>
      <c r="G55" s="127"/>
      <c r="H55" s="118" t="s">
        <v>95</v>
      </c>
      <c r="I55" s="118" t="s">
        <v>2277</v>
      </c>
      <c r="J55">
        <v>550203</v>
      </c>
      <c r="K55" s="118" t="s">
        <v>257</v>
      </c>
      <c r="L55" s="118">
        <v>7183000000</v>
      </c>
      <c r="M55" s="118">
        <v>7</v>
      </c>
      <c r="P55" s="118" t="s">
        <v>2176</v>
      </c>
      <c r="T55" s="127" t="s">
        <v>2222</v>
      </c>
      <c r="U55" s="127"/>
      <c r="V55" s="127"/>
      <c r="W55" s="118" t="s">
        <v>95</v>
      </c>
      <c r="X55" s="118" t="s">
        <v>150</v>
      </c>
      <c r="Y55">
        <v>550202</v>
      </c>
      <c r="Z55" s="118" t="s">
        <v>257</v>
      </c>
      <c r="AA55" s="118">
        <v>7183000000</v>
      </c>
      <c r="AB55" s="118">
        <v>7</v>
      </c>
    </row>
    <row r="56" spans="1:28" x14ac:dyDescent="0.25">
      <c r="A56" s="118" t="s">
        <v>151</v>
      </c>
      <c r="E56" s="142" t="s">
        <v>94</v>
      </c>
      <c r="F56" s="127"/>
      <c r="G56" s="127"/>
      <c r="H56" s="118" t="s">
        <v>95</v>
      </c>
      <c r="I56" s="118" t="s">
        <v>2278</v>
      </c>
      <c r="J56">
        <v>550203</v>
      </c>
      <c r="K56" s="118" t="s">
        <v>257</v>
      </c>
      <c r="L56" s="118">
        <v>7185000000</v>
      </c>
      <c r="M56" s="118">
        <v>7</v>
      </c>
      <c r="P56" s="118" t="s">
        <v>2177</v>
      </c>
      <c r="T56" s="127" t="s">
        <v>2222</v>
      </c>
      <c r="U56" s="127"/>
      <c r="V56" s="127"/>
      <c r="W56" s="118" t="s">
        <v>95</v>
      </c>
      <c r="X56" s="118" t="s">
        <v>152</v>
      </c>
      <c r="Y56">
        <v>550202</v>
      </c>
      <c r="Z56" s="118" t="s">
        <v>257</v>
      </c>
      <c r="AA56" s="118">
        <v>7185000000</v>
      </c>
      <c r="AB56" s="118">
        <v>7</v>
      </c>
    </row>
    <row r="57" spans="1:28" x14ac:dyDescent="0.25">
      <c r="A57" s="118" t="s">
        <v>2141</v>
      </c>
      <c r="E57" s="142" t="s">
        <v>94</v>
      </c>
      <c r="F57" s="127"/>
      <c r="G57" s="127"/>
      <c r="I57" s="118" t="s">
        <v>2279</v>
      </c>
      <c r="J57">
        <v>550203</v>
      </c>
      <c r="K57" s="118" t="s">
        <v>257</v>
      </c>
      <c r="L57" s="118">
        <v>7187000000</v>
      </c>
      <c r="M57" s="118">
        <v>7</v>
      </c>
      <c r="P57" s="118" t="s">
        <v>2178</v>
      </c>
      <c r="T57" s="127" t="s">
        <v>2222</v>
      </c>
      <c r="U57" s="127"/>
      <c r="V57" s="127"/>
      <c r="X57" s="118" t="s">
        <v>2148</v>
      </c>
      <c r="Y57">
        <v>550202</v>
      </c>
      <c r="Z57" s="118" t="s">
        <v>257</v>
      </c>
      <c r="AA57" s="118">
        <v>7187000000</v>
      </c>
      <c r="AB57" s="118">
        <v>7</v>
      </c>
    </row>
    <row r="58" spans="1:28" x14ac:dyDescent="0.25">
      <c r="A58" s="118" t="s">
        <v>153</v>
      </c>
      <c r="E58" s="142" t="s">
        <v>94</v>
      </c>
      <c r="F58" s="127"/>
      <c r="G58" s="127"/>
      <c r="H58" s="118" t="s">
        <v>95</v>
      </c>
      <c r="I58" s="118" t="s">
        <v>2280</v>
      </c>
      <c r="J58">
        <v>550203</v>
      </c>
      <c r="K58" s="118" t="s">
        <v>257</v>
      </c>
      <c r="L58" s="118">
        <v>7186000000</v>
      </c>
      <c r="M58" s="118">
        <v>7</v>
      </c>
      <c r="P58" s="118" t="s">
        <v>2179</v>
      </c>
      <c r="T58" s="127" t="s">
        <v>2222</v>
      </c>
      <c r="U58" s="127"/>
      <c r="V58" s="127"/>
      <c r="W58" s="118" t="s">
        <v>95</v>
      </c>
      <c r="X58" s="118" t="s">
        <v>154</v>
      </c>
      <c r="Y58">
        <v>550202</v>
      </c>
      <c r="Z58" s="118" t="s">
        <v>257</v>
      </c>
      <c r="AA58" s="118">
        <v>7186000000</v>
      </c>
      <c r="AB58" s="118">
        <v>7</v>
      </c>
    </row>
    <row r="59" spans="1:28" x14ac:dyDescent="0.25">
      <c r="A59" s="118" t="s">
        <v>175</v>
      </c>
      <c r="E59" s="142" t="s">
        <v>94</v>
      </c>
      <c r="F59" s="127"/>
      <c r="G59" s="127"/>
      <c r="H59" s="118" t="s">
        <v>95</v>
      </c>
      <c r="I59" s="118" t="s">
        <v>2261</v>
      </c>
      <c r="J59">
        <v>550203</v>
      </c>
      <c r="K59" s="118" t="s">
        <v>257</v>
      </c>
      <c r="L59" s="118">
        <v>7230000000</v>
      </c>
      <c r="M59" s="118">
        <v>7</v>
      </c>
      <c r="P59" s="118" t="s">
        <v>2191</v>
      </c>
      <c r="T59" s="127" t="s">
        <v>2222</v>
      </c>
      <c r="U59" s="127"/>
      <c r="V59" s="127"/>
      <c r="W59" s="118" t="s">
        <v>95</v>
      </c>
      <c r="X59" s="118" t="s">
        <v>176</v>
      </c>
      <c r="Y59">
        <v>550202</v>
      </c>
      <c r="Z59" s="118" t="s">
        <v>257</v>
      </c>
      <c r="AA59" s="118">
        <v>7230000000</v>
      </c>
      <c r="AB59" s="118">
        <v>7</v>
      </c>
    </row>
    <row r="60" spans="1:28" x14ac:dyDescent="0.25">
      <c r="A60" s="118" t="s">
        <v>177</v>
      </c>
      <c r="E60" s="142" t="s">
        <v>94</v>
      </c>
      <c r="F60" s="127"/>
      <c r="G60" s="127"/>
      <c r="H60" s="118" t="s">
        <v>95</v>
      </c>
      <c r="I60" s="118" t="s">
        <v>2231</v>
      </c>
      <c r="J60">
        <v>550203</v>
      </c>
      <c r="K60" s="118" t="s">
        <v>257</v>
      </c>
      <c r="L60" s="118">
        <v>7232000000</v>
      </c>
      <c r="M60" s="118">
        <v>7</v>
      </c>
      <c r="P60" s="118" t="s">
        <v>2192</v>
      </c>
      <c r="T60" s="127" t="s">
        <v>2222</v>
      </c>
      <c r="U60" s="127"/>
      <c r="V60" s="127"/>
      <c r="W60" s="118" t="s">
        <v>95</v>
      </c>
      <c r="X60" s="118" t="s">
        <v>178</v>
      </c>
      <c r="Y60">
        <v>550202</v>
      </c>
      <c r="Z60" s="118" t="s">
        <v>257</v>
      </c>
      <c r="AA60" s="118">
        <v>7232000000</v>
      </c>
      <c r="AB60" s="118">
        <v>7</v>
      </c>
    </row>
    <row r="61" spans="1:28" x14ac:dyDescent="0.25">
      <c r="A61" s="118" t="s">
        <v>179</v>
      </c>
      <c r="E61" s="142" t="s">
        <v>94</v>
      </c>
      <c r="F61" s="127"/>
      <c r="G61" s="127"/>
      <c r="H61" s="118" t="s">
        <v>95</v>
      </c>
      <c r="I61" s="118" t="s">
        <v>2232</v>
      </c>
      <c r="J61">
        <v>550203</v>
      </c>
      <c r="K61" s="118" t="s">
        <v>257</v>
      </c>
      <c r="L61" s="118">
        <v>7233000000</v>
      </c>
      <c r="M61" s="118">
        <v>7</v>
      </c>
      <c r="P61" s="118" t="s">
        <v>2193</v>
      </c>
      <c r="T61" s="127" t="s">
        <v>2222</v>
      </c>
      <c r="U61" s="127"/>
      <c r="V61" s="127"/>
      <c r="W61" s="118" t="s">
        <v>95</v>
      </c>
      <c r="X61" s="118" t="s">
        <v>180</v>
      </c>
      <c r="Y61">
        <v>550202</v>
      </c>
      <c r="Z61" s="118" t="s">
        <v>257</v>
      </c>
      <c r="AA61" s="118">
        <v>7233000000</v>
      </c>
      <c r="AB61" s="118">
        <v>7</v>
      </c>
    </row>
    <row r="62" spans="1:28" x14ac:dyDescent="0.25">
      <c r="A62" s="118" t="s">
        <v>181</v>
      </c>
      <c r="E62" s="142" t="s">
        <v>94</v>
      </c>
      <c r="F62" s="127"/>
      <c r="G62" s="127"/>
      <c r="H62" s="118" t="s">
        <v>95</v>
      </c>
      <c r="I62" s="118" t="s">
        <v>2262</v>
      </c>
      <c r="J62">
        <v>550203</v>
      </c>
      <c r="K62" s="118" t="s">
        <v>257</v>
      </c>
      <c r="L62" s="118">
        <v>7231000000</v>
      </c>
      <c r="M62" s="118">
        <v>7</v>
      </c>
      <c r="P62" s="118" t="s">
        <v>2194</v>
      </c>
      <c r="T62" s="127" t="s">
        <v>2222</v>
      </c>
      <c r="U62" s="127"/>
      <c r="V62" s="127"/>
      <c r="W62" s="118" t="s">
        <v>95</v>
      </c>
      <c r="X62" s="118" t="s">
        <v>182</v>
      </c>
      <c r="Y62">
        <v>550202</v>
      </c>
      <c r="Z62" s="118" t="s">
        <v>257</v>
      </c>
      <c r="AA62" s="118">
        <v>7231000000</v>
      </c>
      <c r="AB62" s="118">
        <v>7</v>
      </c>
    </row>
    <row r="63" spans="1:28" x14ac:dyDescent="0.25">
      <c r="A63" s="118" t="s">
        <v>183</v>
      </c>
      <c r="E63" s="142" t="s">
        <v>94</v>
      </c>
      <c r="F63" s="127"/>
      <c r="G63" s="127"/>
      <c r="H63" s="118" t="s">
        <v>95</v>
      </c>
      <c r="I63" s="118" t="s">
        <v>2263</v>
      </c>
      <c r="J63">
        <v>550203</v>
      </c>
      <c r="K63" s="118" t="s">
        <v>257</v>
      </c>
      <c r="L63" s="118">
        <v>7234000000</v>
      </c>
      <c r="M63" s="118">
        <v>7</v>
      </c>
      <c r="P63" s="118" t="s">
        <v>2195</v>
      </c>
      <c r="T63" s="127" t="s">
        <v>2222</v>
      </c>
      <c r="U63" s="127"/>
      <c r="V63" s="127"/>
      <c r="W63" s="118" t="s">
        <v>95</v>
      </c>
      <c r="X63" s="118" t="s">
        <v>184</v>
      </c>
      <c r="Y63">
        <v>550202</v>
      </c>
      <c r="Z63" s="118" t="s">
        <v>257</v>
      </c>
      <c r="AA63" s="118">
        <v>7234000000</v>
      </c>
      <c r="AB63" s="118">
        <v>7</v>
      </c>
    </row>
    <row r="64" spans="1:28" x14ac:dyDescent="0.25">
      <c r="A64" s="118" t="s">
        <v>229</v>
      </c>
      <c r="E64" s="142" t="s">
        <v>94</v>
      </c>
      <c r="F64" s="127"/>
      <c r="G64" s="127"/>
      <c r="H64" s="118" t="s">
        <v>95</v>
      </c>
      <c r="I64" s="118" t="s">
        <v>230</v>
      </c>
      <c r="J64">
        <v>550203</v>
      </c>
      <c r="K64" s="118" t="s">
        <v>257</v>
      </c>
      <c r="L64" s="118">
        <v>7550000035</v>
      </c>
      <c r="M64" s="118">
        <v>7</v>
      </c>
      <c r="P64" s="118" t="s">
        <v>2220</v>
      </c>
      <c r="T64" s="127" t="s">
        <v>2222</v>
      </c>
      <c r="U64" s="127"/>
      <c r="V64" s="127"/>
      <c r="W64" s="118" t="s">
        <v>95</v>
      </c>
      <c r="X64" s="118" t="s">
        <v>230</v>
      </c>
      <c r="Y64">
        <v>550202</v>
      </c>
      <c r="Z64" s="118" t="s">
        <v>257</v>
      </c>
      <c r="AA64" s="118">
        <v>7550000035</v>
      </c>
      <c r="AB64" s="118">
        <v>7</v>
      </c>
    </row>
    <row r="65" spans="1:28" x14ac:dyDescent="0.25">
      <c r="A65" s="118" t="s">
        <v>227</v>
      </c>
      <c r="E65" s="142" t="s">
        <v>94</v>
      </c>
      <c r="H65" s="118" t="s">
        <v>95</v>
      </c>
      <c r="I65" s="118" t="s">
        <v>228</v>
      </c>
      <c r="J65">
        <v>550203</v>
      </c>
      <c r="K65" s="118" t="s">
        <v>257</v>
      </c>
      <c r="L65" s="118">
        <v>7550000000</v>
      </c>
      <c r="M65" s="118">
        <v>7</v>
      </c>
      <c r="P65" s="118" t="s">
        <v>2219</v>
      </c>
      <c r="T65" s="118" t="s">
        <v>2222</v>
      </c>
      <c r="W65" s="118" t="s">
        <v>95</v>
      </c>
      <c r="X65" s="118" t="s">
        <v>228</v>
      </c>
      <c r="Y65">
        <v>550202</v>
      </c>
      <c r="Z65" s="118" t="s">
        <v>257</v>
      </c>
      <c r="AA65" s="118">
        <v>7550000000</v>
      </c>
      <c r="AB65" s="118">
        <v>7</v>
      </c>
    </row>
    <row r="66" spans="1:28" x14ac:dyDescent="0.25">
      <c r="A66" s="118" t="s">
        <v>2144</v>
      </c>
      <c r="E66" s="142" t="s">
        <v>94</v>
      </c>
      <c r="F66" s="127"/>
      <c r="G66" s="127"/>
      <c r="I66" s="118" t="s">
        <v>2295</v>
      </c>
      <c r="J66">
        <v>550203</v>
      </c>
      <c r="K66" s="118" t="s">
        <v>257</v>
      </c>
      <c r="L66" s="118">
        <v>7240150000</v>
      </c>
      <c r="M66" s="118">
        <v>7</v>
      </c>
      <c r="P66" s="118" t="s">
        <v>2196</v>
      </c>
      <c r="T66" s="127"/>
      <c r="U66" s="127"/>
      <c r="V66" s="127"/>
      <c r="X66" s="118" t="s">
        <v>2145</v>
      </c>
      <c r="Y66">
        <v>550202</v>
      </c>
      <c r="Z66" s="118" t="s">
        <v>257</v>
      </c>
      <c r="AA66" s="118">
        <v>7240150000</v>
      </c>
      <c r="AB66" s="118">
        <v>7</v>
      </c>
    </row>
    <row r="67" spans="1:28" ht="14.5" x14ac:dyDescent="0.35">
      <c r="A67" s="118" t="s">
        <v>187</v>
      </c>
      <c r="E67" s="142" t="s">
        <v>94</v>
      </c>
      <c r="F67" s="127"/>
      <c r="G67" s="127"/>
      <c r="H67" s="118" t="s">
        <v>95</v>
      </c>
      <c r="I67" s="118" t="s">
        <v>2237</v>
      </c>
      <c r="J67">
        <v>550203</v>
      </c>
      <c r="K67" s="118" t="s">
        <v>257</v>
      </c>
      <c r="L67" s="130">
        <v>6261300020</v>
      </c>
      <c r="M67" s="118">
        <v>7</v>
      </c>
      <c r="P67" s="118" t="s">
        <v>2198</v>
      </c>
      <c r="T67" s="127" t="s">
        <v>2222</v>
      </c>
      <c r="U67" s="127"/>
      <c r="V67" s="127"/>
      <c r="W67" s="118" t="s">
        <v>95</v>
      </c>
      <c r="X67" s="118" t="s">
        <v>188</v>
      </c>
      <c r="Y67">
        <v>550202</v>
      </c>
      <c r="Z67" s="118" t="s">
        <v>257</v>
      </c>
      <c r="AA67" s="130">
        <v>6261300020</v>
      </c>
      <c r="AB67" s="118">
        <v>7</v>
      </c>
    </row>
    <row r="68" spans="1:28" x14ac:dyDescent="0.25">
      <c r="F68" s="127"/>
      <c r="G68" s="127"/>
      <c r="I68" s="118" t="s">
        <v>2296</v>
      </c>
      <c r="J68"/>
      <c r="T68" s="127"/>
      <c r="U68" s="127"/>
      <c r="V68" s="127"/>
      <c r="Y68"/>
    </row>
    <row r="69" spans="1:28" x14ac:dyDescent="0.25">
      <c r="A69" s="118" t="s">
        <v>189</v>
      </c>
      <c r="E69" s="142" t="s">
        <v>94</v>
      </c>
      <c r="F69" s="127"/>
      <c r="G69" s="127"/>
      <c r="H69" s="118" t="s">
        <v>95</v>
      </c>
      <c r="I69" s="118" t="s">
        <v>2264</v>
      </c>
      <c r="J69">
        <v>550203</v>
      </c>
      <c r="K69" s="118" t="s">
        <v>257</v>
      </c>
      <c r="L69" s="118">
        <v>6263200001</v>
      </c>
      <c r="M69" s="118">
        <v>7</v>
      </c>
      <c r="P69" s="118" t="s">
        <v>2199</v>
      </c>
      <c r="T69" s="127" t="s">
        <v>2222</v>
      </c>
      <c r="U69" s="127"/>
      <c r="V69" s="127"/>
      <c r="W69" s="118" t="s">
        <v>95</v>
      </c>
      <c r="X69" s="118" t="s">
        <v>190</v>
      </c>
      <c r="Y69">
        <v>550202</v>
      </c>
      <c r="Z69" s="118" t="s">
        <v>257</v>
      </c>
      <c r="AA69" s="118">
        <v>6263200001</v>
      </c>
      <c r="AB69" s="118">
        <v>7</v>
      </c>
    </row>
    <row r="70" spans="1:28" x14ac:dyDescent="0.25">
      <c r="A70" s="118" t="s">
        <v>191</v>
      </c>
      <c r="E70" s="142" t="s">
        <v>94</v>
      </c>
      <c r="F70" s="127"/>
      <c r="G70" s="127"/>
      <c r="H70" s="118" t="s">
        <v>95</v>
      </c>
      <c r="I70" s="118" t="s">
        <v>2265</v>
      </c>
      <c r="J70">
        <v>550203</v>
      </c>
      <c r="K70" s="118" t="s">
        <v>257</v>
      </c>
      <c r="L70" s="118">
        <v>6261200000</v>
      </c>
      <c r="M70" s="118">
        <v>7</v>
      </c>
      <c r="P70" s="118" t="s">
        <v>2200</v>
      </c>
      <c r="T70" s="127" t="s">
        <v>2222</v>
      </c>
      <c r="U70" s="127"/>
      <c r="V70" s="127"/>
      <c r="W70" s="118" t="s">
        <v>95</v>
      </c>
      <c r="X70" s="118" t="s">
        <v>192</v>
      </c>
      <c r="Y70">
        <v>550202</v>
      </c>
      <c r="Z70" s="118" t="s">
        <v>257</v>
      </c>
      <c r="AA70" s="118">
        <v>6261200000</v>
      </c>
      <c r="AB70" s="118">
        <v>7</v>
      </c>
    </row>
    <row r="71" spans="1:28" x14ac:dyDescent="0.25">
      <c r="F71" s="127"/>
      <c r="G71" s="127"/>
      <c r="I71" s="118" t="s">
        <v>2308</v>
      </c>
      <c r="J71"/>
      <c r="T71" s="127"/>
      <c r="U71" s="127"/>
      <c r="V71" s="127"/>
      <c r="X71" s="118" t="str">
        <f>RIGHT(I71,LEN(I71)-4)</f>
        <v>Family &amp; Comm Medicine</v>
      </c>
      <c r="Y71"/>
    </row>
    <row r="72" spans="1:28" x14ac:dyDescent="0.25">
      <c r="A72" s="118" t="s">
        <v>193</v>
      </c>
      <c r="E72" s="142" t="s">
        <v>94</v>
      </c>
      <c r="F72" s="127"/>
      <c r="G72" s="127"/>
      <c r="H72" s="118" t="s">
        <v>95</v>
      </c>
      <c r="I72" s="118" t="s">
        <v>2266</v>
      </c>
      <c r="J72">
        <v>550203</v>
      </c>
      <c r="K72" s="118" t="s">
        <v>257</v>
      </c>
      <c r="L72" s="118">
        <v>6260201013</v>
      </c>
      <c r="M72" s="118">
        <v>7</v>
      </c>
      <c r="P72" s="118" t="s">
        <v>2201</v>
      </c>
      <c r="T72" s="127" t="s">
        <v>2222</v>
      </c>
      <c r="U72" s="127"/>
      <c r="V72" s="127"/>
      <c r="W72" s="118" t="s">
        <v>95</v>
      </c>
      <c r="X72" s="118" t="s">
        <v>194</v>
      </c>
      <c r="Y72">
        <v>550202</v>
      </c>
      <c r="Z72" s="118" t="s">
        <v>257</v>
      </c>
      <c r="AA72" s="118">
        <v>6260201013</v>
      </c>
      <c r="AB72" s="118">
        <v>7</v>
      </c>
    </row>
    <row r="73" spans="1:28" x14ac:dyDescent="0.25">
      <c r="A73" s="118" t="s">
        <v>195</v>
      </c>
      <c r="E73" s="142" t="s">
        <v>94</v>
      </c>
      <c r="F73" s="127"/>
      <c r="G73" s="127"/>
      <c r="H73" s="118" t="s">
        <v>95</v>
      </c>
      <c r="I73" s="118" t="s">
        <v>2267</v>
      </c>
      <c r="J73">
        <v>550203</v>
      </c>
      <c r="K73" s="118" t="s">
        <v>257</v>
      </c>
      <c r="L73" s="118">
        <v>6263203000</v>
      </c>
      <c r="M73" s="118">
        <v>7</v>
      </c>
      <c r="P73" s="118" t="s">
        <v>2202</v>
      </c>
      <c r="T73" s="127" t="s">
        <v>2222</v>
      </c>
      <c r="U73" s="127"/>
      <c r="V73" s="127"/>
      <c r="W73" s="118" t="s">
        <v>95</v>
      </c>
      <c r="X73" s="118" t="s">
        <v>196</v>
      </c>
      <c r="Y73">
        <v>550202</v>
      </c>
      <c r="Z73" s="118" t="s">
        <v>257</v>
      </c>
      <c r="AA73" s="118">
        <v>6263203000</v>
      </c>
      <c r="AB73" s="118">
        <v>7</v>
      </c>
    </row>
    <row r="74" spans="1:28" x14ac:dyDescent="0.25">
      <c r="A74" s="118" t="s">
        <v>197</v>
      </c>
      <c r="E74" s="142" t="s">
        <v>94</v>
      </c>
      <c r="F74" s="127"/>
      <c r="G74" s="127"/>
      <c r="H74" s="118" t="s">
        <v>95</v>
      </c>
      <c r="I74" s="118" t="s">
        <v>2268</v>
      </c>
      <c r="J74">
        <v>550203</v>
      </c>
      <c r="K74" s="118" t="s">
        <v>257</v>
      </c>
      <c r="L74" s="118">
        <v>6263200002</v>
      </c>
      <c r="M74" s="118">
        <v>7</v>
      </c>
      <c r="P74" s="118" t="s">
        <v>2203</v>
      </c>
      <c r="T74" s="127" t="s">
        <v>2222</v>
      </c>
      <c r="U74" s="127"/>
      <c r="V74" s="127"/>
      <c r="W74" s="118" t="s">
        <v>95</v>
      </c>
      <c r="X74" s="118" t="s">
        <v>198</v>
      </c>
      <c r="Y74">
        <v>550202</v>
      </c>
      <c r="Z74" s="118" t="s">
        <v>257</v>
      </c>
      <c r="AA74" s="118">
        <v>6263200002</v>
      </c>
      <c r="AB74" s="118">
        <v>7</v>
      </c>
    </row>
    <row r="75" spans="1:28" x14ac:dyDescent="0.25">
      <c r="A75" s="118" t="s">
        <v>199</v>
      </c>
      <c r="E75" s="142" t="s">
        <v>94</v>
      </c>
      <c r="F75" s="127"/>
      <c r="G75" s="127"/>
      <c r="H75" s="118" t="s">
        <v>95</v>
      </c>
      <c r="I75" s="118" t="s">
        <v>2269</v>
      </c>
      <c r="J75">
        <v>550203</v>
      </c>
      <c r="K75" s="118" t="s">
        <v>257</v>
      </c>
      <c r="L75" s="118">
        <v>6261600000</v>
      </c>
      <c r="M75" s="118">
        <v>7</v>
      </c>
      <c r="P75" s="118" t="s">
        <v>2204</v>
      </c>
      <c r="T75" s="127" t="s">
        <v>2222</v>
      </c>
      <c r="U75" s="127"/>
      <c r="V75" s="127"/>
      <c r="W75" s="118" t="s">
        <v>95</v>
      </c>
      <c r="X75" s="118" t="s">
        <v>200</v>
      </c>
      <c r="Y75">
        <v>550202</v>
      </c>
      <c r="Z75" s="118" t="s">
        <v>257</v>
      </c>
      <c r="AA75" s="118">
        <v>6261600000</v>
      </c>
      <c r="AB75" s="118">
        <v>7</v>
      </c>
    </row>
    <row r="76" spans="1:28" x14ac:dyDescent="0.25">
      <c r="A76" s="118" t="s">
        <v>201</v>
      </c>
      <c r="E76" s="142" t="s">
        <v>94</v>
      </c>
      <c r="F76" s="127"/>
      <c r="G76" s="127"/>
      <c r="H76" s="118" t="s">
        <v>95</v>
      </c>
      <c r="I76" s="118" t="s">
        <v>2270</v>
      </c>
      <c r="J76">
        <v>550203</v>
      </c>
      <c r="K76" s="118" t="s">
        <v>257</v>
      </c>
      <c r="L76" s="118">
        <v>6261400000</v>
      </c>
      <c r="M76" s="118">
        <v>7</v>
      </c>
      <c r="P76" s="118" t="s">
        <v>2205</v>
      </c>
      <c r="T76" s="127" t="s">
        <v>2222</v>
      </c>
      <c r="U76" s="127"/>
      <c r="V76" s="127"/>
      <c r="W76" s="118" t="s">
        <v>95</v>
      </c>
      <c r="X76" s="118" t="s">
        <v>202</v>
      </c>
      <c r="Y76">
        <v>550202</v>
      </c>
      <c r="Z76" s="118" t="s">
        <v>257</v>
      </c>
      <c r="AA76" s="118">
        <v>6261400000</v>
      </c>
      <c r="AB76" s="118">
        <v>7</v>
      </c>
    </row>
    <row r="77" spans="1:28" x14ac:dyDescent="0.25">
      <c r="A77" s="118" t="s">
        <v>2146</v>
      </c>
      <c r="E77" s="142" t="s">
        <v>94</v>
      </c>
      <c r="F77" s="127"/>
      <c r="G77" s="127"/>
      <c r="I77" s="118" t="s">
        <v>2271</v>
      </c>
      <c r="J77">
        <v>550203</v>
      </c>
      <c r="K77" s="118" t="s">
        <v>257</v>
      </c>
      <c r="L77" s="118">
        <v>6260201012</v>
      </c>
      <c r="M77" s="118">
        <v>7</v>
      </c>
      <c r="P77" s="118" t="s">
        <v>2206</v>
      </c>
      <c r="T77" s="127"/>
      <c r="U77" s="127"/>
      <c r="V77" s="127"/>
      <c r="X77" s="118" t="s">
        <v>2147</v>
      </c>
      <c r="Y77">
        <v>550202</v>
      </c>
      <c r="Z77" s="118" t="s">
        <v>257</v>
      </c>
      <c r="AA77" s="118">
        <v>6260201012</v>
      </c>
      <c r="AB77" s="118">
        <v>7</v>
      </c>
    </row>
    <row r="78" spans="1:28" x14ac:dyDescent="0.25">
      <c r="F78" s="127"/>
      <c r="G78" s="127"/>
      <c r="I78" s="118" t="s">
        <v>2305</v>
      </c>
      <c r="J78"/>
      <c r="T78" s="127"/>
      <c r="U78" s="127"/>
      <c r="V78" s="127"/>
      <c r="X78" s="118" t="str">
        <f>RIGHT(I78,LEN(I78)-4)</f>
        <v>OBGYN</v>
      </c>
      <c r="Y78"/>
    </row>
    <row r="79" spans="1:28" x14ac:dyDescent="0.25">
      <c r="F79" s="127"/>
      <c r="G79" s="127"/>
      <c r="I79" s="118" t="s">
        <v>2306</v>
      </c>
      <c r="J79"/>
      <c r="T79" s="127"/>
      <c r="U79" s="127"/>
      <c r="V79" s="127"/>
      <c r="X79" s="118" t="str">
        <f t="shared" ref="X79:X80" si="0">RIGHT(I79,LEN(I79)-4)</f>
        <v>Otolaryngology</v>
      </c>
      <c r="Y79"/>
    </row>
    <row r="80" spans="1:28" ht="14.5" x14ac:dyDescent="0.35">
      <c r="F80" s="127"/>
      <c r="G80" s="127"/>
      <c r="I80" s="163" t="s">
        <v>2307</v>
      </c>
      <c r="J80"/>
      <c r="T80" s="127"/>
      <c r="U80" s="127"/>
      <c r="V80" s="127"/>
      <c r="X80" s="118" t="str">
        <f t="shared" si="0"/>
        <v>Ophthalmology</v>
      </c>
      <c r="Y80"/>
    </row>
    <row r="81" spans="1:28" x14ac:dyDescent="0.25">
      <c r="A81" s="118" t="s">
        <v>209</v>
      </c>
      <c r="E81" s="142" t="s">
        <v>94</v>
      </c>
      <c r="F81" s="127"/>
      <c r="G81" s="127"/>
      <c r="H81" s="118" t="s">
        <v>95</v>
      </c>
      <c r="I81" s="118" t="s">
        <v>2272</v>
      </c>
      <c r="J81">
        <v>550203</v>
      </c>
      <c r="K81" s="118" t="s">
        <v>257</v>
      </c>
      <c r="L81" s="118">
        <v>6263100000</v>
      </c>
      <c r="M81" s="118">
        <v>7</v>
      </c>
      <c r="P81" s="118" t="s">
        <v>2210</v>
      </c>
      <c r="T81" s="127" t="s">
        <v>2222</v>
      </c>
      <c r="U81" s="127"/>
      <c r="V81" s="127"/>
      <c r="W81" s="118" t="s">
        <v>95</v>
      </c>
      <c r="X81" s="118" t="s">
        <v>210</v>
      </c>
      <c r="Y81">
        <v>550202</v>
      </c>
      <c r="Z81" s="118" t="s">
        <v>257</v>
      </c>
      <c r="AA81" s="118">
        <v>6263100000</v>
      </c>
      <c r="AB81" s="118">
        <v>7</v>
      </c>
    </row>
    <row r="82" spans="1:28" x14ac:dyDescent="0.25">
      <c r="A82" s="118" t="s">
        <v>203</v>
      </c>
      <c r="E82" s="142" t="s">
        <v>94</v>
      </c>
      <c r="H82" s="118" t="s">
        <v>95</v>
      </c>
      <c r="I82" s="118" t="s">
        <v>2273</v>
      </c>
      <c r="J82">
        <v>550203</v>
      </c>
      <c r="K82" s="118" t="s">
        <v>257</v>
      </c>
      <c r="L82" s="118">
        <v>6261500000</v>
      </c>
      <c r="M82" s="118">
        <v>7</v>
      </c>
      <c r="P82" s="118" t="s">
        <v>2207</v>
      </c>
      <c r="T82" s="118" t="s">
        <v>2222</v>
      </c>
      <c r="W82" s="118" t="s">
        <v>95</v>
      </c>
      <c r="X82" s="118" t="s">
        <v>204</v>
      </c>
      <c r="Y82">
        <v>550202</v>
      </c>
      <c r="Z82" s="118" t="s">
        <v>257</v>
      </c>
      <c r="AA82" s="118">
        <v>6261500000</v>
      </c>
      <c r="AB82" s="118">
        <v>7</v>
      </c>
    </row>
    <row r="83" spans="1:28" x14ac:dyDescent="0.25">
      <c r="A83" s="118" t="s">
        <v>205</v>
      </c>
      <c r="E83" s="142" t="s">
        <v>94</v>
      </c>
      <c r="F83" s="127"/>
      <c r="G83" s="127"/>
      <c r="H83" s="118" t="s">
        <v>95</v>
      </c>
      <c r="I83" s="118" t="s">
        <v>2274</v>
      </c>
      <c r="J83">
        <v>550203</v>
      </c>
      <c r="K83" s="118" t="s">
        <v>257</v>
      </c>
      <c r="L83" s="118">
        <v>6260202001</v>
      </c>
      <c r="M83" s="118">
        <v>7</v>
      </c>
      <c r="P83" s="118" t="s">
        <v>2208</v>
      </c>
      <c r="T83" s="127" t="s">
        <v>2222</v>
      </c>
      <c r="U83" s="127"/>
      <c r="V83" s="127"/>
      <c r="W83" s="118" t="s">
        <v>95</v>
      </c>
      <c r="X83" s="118" t="s">
        <v>206</v>
      </c>
      <c r="Y83">
        <v>550202</v>
      </c>
      <c r="Z83" s="118" t="s">
        <v>257</v>
      </c>
      <c r="AA83" s="118">
        <v>6260202001</v>
      </c>
      <c r="AB83" s="118">
        <v>7</v>
      </c>
    </row>
    <row r="84" spans="1:28" x14ac:dyDescent="0.25">
      <c r="A84" s="118" t="s">
        <v>207</v>
      </c>
      <c r="E84" s="142" t="s">
        <v>94</v>
      </c>
      <c r="F84" s="127"/>
      <c r="G84" s="127"/>
      <c r="H84" s="118" t="s">
        <v>95</v>
      </c>
      <c r="I84" s="118" t="s">
        <v>2275</v>
      </c>
      <c r="J84">
        <v>550203</v>
      </c>
      <c r="K84" s="118" t="s">
        <v>257</v>
      </c>
      <c r="L84" s="118">
        <v>6263403600</v>
      </c>
      <c r="M84" s="118">
        <v>7</v>
      </c>
      <c r="P84" s="118" t="s">
        <v>2209</v>
      </c>
      <c r="T84" s="127" t="s">
        <v>2222</v>
      </c>
      <c r="U84" s="127"/>
      <c r="V84" s="127"/>
      <c r="W84" s="118" t="s">
        <v>95</v>
      </c>
      <c r="X84" s="118" t="s">
        <v>208</v>
      </c>
      <c r="Y84">
        <v>550202</v>
      </c>
      <c r="Z84" s="118" t="s">
        <v>257</v>
      </c>
      <c r="AA84" s="118">
        <v>6263403600</v>
      </c>
      <c r="AB84" s="118">
        <v>7</v>
      </c>
    </row>
    <row r="85" spans="1:28" x14ac:dyDescent="0.25">
      <c r="A85" s="118" t="s">
        <v>211</v>
      </c>
      <c r="E85" s="142" t="s">
        <v>94</v>
      </c>
      <c r="F85" s="127"/>
      <c r="G85" s="127"/>
      <c r="H85" s="118" t="s">
        <v>95</v>
      </c>
      <c r="I85" s="118" t="s">
        <v>2276</v>
      </c>
      <c r="J85">
        <v>550203</v>
      </c>
      <c r="K85" s="118" t="s">
        <v>257</v>
      </c>
      <c r="L85" s="118">
        <v>6263700000</v>
      </c>
      <c r="M85" s="118">
        <v>7</v>
      </c>
      <c r="P85" s="118" t="s">
        <v>2211</v>
      </c>
      <c r="T85" s="127" t="s">
        <v>2222</v>
      </c>
      <c r="U85" s="127"/>
      <c r="V85" s="127"/>
      <c r="W85" s="118" t="s">
        <v>95</v>
      </c>
      <c r="X85" s="118" t="s">
        <v>212</v>
      </c>
      <c r="Y85">
        <v>550202</v>
      </c>
      <c r="Z85" s="118" t="s">
        <v>257</v>
      </c>
      <c r="AA85" s="118">
        <v>6263700000</v>
      </c>
      <c r="AB85" s="118">
        <v>7</v>
      </c>
    </row>
    <row r="86" spans="1:28" x14ac:dyDescent="0.25">
      <c r="F86" s="127"/>
      <c r="G86" s="127"/>
      <c r="I86" s="118" t="s">
        <v>2304</v>
      </c>
      <c r="J86"/>
      <c r="T86" s="127"/>
      <c r="U86" s="127"/>
      <c r="V86" s="127"/>
      <c r="X86" s="118" t="str">
        <f>RIGHT(I86,LEN(I86)-4)</f>
        <v>UHS</v>
      </c>
      <c r="Y86"/>
    </row>
    <row r="87" spans="1:28" x14ac:dyDescent="0.25">
      <c r="A87" s="118" t="s">
        <v>213</v>
      </c>
      <c r="E87" s="142" t="s">
        <v>94</v>
      </c>
      <c r="F87" s="127"/>
      <c r="G87" s="127"/>
      <c r="H87" s="118" t="s">
        <v>95</v>
      </c>
      <c r="I87" s="118" t="s">
        <v>2293</v>
      </c>
      <c r="J87">
        <v>550203</v>
      </c>
      <c r="K87" s="118" t="s">
        <v>257</v>
      </c>
      <c r="L87" s="118">
        <v>6290100003</v>
      </c>
      <c r="M87" s="118">
        <v>7</v>
      </c>
      <c r="P87" s="118" t="s">
        <v>2212</v>
      </c>
      <c r="T87" s="127" t="s">
        <v>2222</v>
      </c>
      <c r="U87" s="127"/>
      <c r="V87" s="127"/>
      <c r="W87" s="118" t="s">
        <v>95</v>
      </c>
      <c r="X87" s="118" t="s">
        <v>214</v>
      </c>
      <c r="Y87">
        <v>550202</v>
      </c>
      <c r="Z87" s="118" t="s">
        <v>257</v>
      </c>
      <c r="AA87" s="118">
        <v>6290100003</v>
      </c>
      <c r="AB87" s="118">
        <v>7</v>
      </c>
    </row>
    <row r="88" spans="1:28" x14ac:dyDescent="0.25">
      <c r="A88" s="118" t="s">
        <v>185</v>
      </c>
      <c r="E88" s="142" t="s">
        <v>94</v>
      </c>
      <c r="F88" s="127"/>
      <c r="G88" s="127"/>
      <c r="H88" s="118" t="s">
        <v>95</v>
      </c>
      <c r="I88" s="118" t="s">
        <v>2294</v>
      </c>
      <c r="J88">
        <v>550203</v>
      </c>
      <c r="K88" s="118" t="s">
        <v>257</v>
      </c>
      <c r="L88" s="118">
        <v>6250100900</v>
      </c>
      <c r="M88" s="118">
        <v>7</v>
      </c>
      <c r="P88" s="118" t="s">
        <v>2197</v>
      </c>
      <c r="T88" s="127" t="s">
        <v>2222</v>
      </c>
      <c r="U88" s="127"/>
      <c r="V88" s="127"/>
      <c r="W88" s="118" t="s">
        <v>95</v>
      </c>
      <c r="X88" s="118" t="s">
        <v>186</v>
      </c>
      <c r="Y88">
        <v>550202</v>
      </c>
      <c r="Z88" s="118" t="s">
        <v>257</v>
      </c>
      <c r="AA88" s="118">
        <v>6250100900</v>
      </c>
      <c r="AB88" s="118">
        <v>7</v>
      </c>
    </row>
    <row r="89" spans="1:28" x14ac:dyDescent="0.25">
      <c r="A89" s="118" t="s">
        <v>231</v>
      </c>
      <c r="E89" s="142" t="s">
        <v>94</v>
      </c>
      <c r="F89" s="127"/>
      <c r="G89" s="127"/>
      <c r="H89" s="118" t="s">
        <v>95</v>
      </c>
      <c r="I89" s="118" t="s">
        <v>232</v>
      </c>
      <c r="J89">
        <v>550203</v>
      </c>
      <c r="K89" s="118" t="s">
        <v>257</v>
      </c>
      <c r="L89" s="118">
        <v>7152406015</v>
      </c>
      <c r="M89" s="118">
        <v>7</v>
      </c>
      <c r="P89" s="118" t="s">
        <v>2221</v>
      </c>
      <c r="T89" s="127" t="s">
        <v>2222</v>
      </c>
      <c r="U89" s="127"/>
      <c r="V89" s="127"/>
      <c r="W89" s="118" t="s">
        <v>95</v>
      </c>
      <c r="X89" s="118" t="s">
        <v>232</v>
      </c>
      <c r="Y89">
        <v>550202</v>
      </c>
      <c r="Z89" s="118" t="s">
        <v>257</v>
      </c>
      <c r="AA89" s="118">
        <v>7152406015</v>
      </c>
      <c r="AB89" s="118">
        <v>7</v>
      </c>
    </row>
  </sheetData>
  <sheetProtection algorithmName="SHA-512" hashValue="SHNaKpY8BNlsZ/fDhjJYc9Jos8hMtyxCLdg1JhtuPK1XY/4X7xlDRT7yHbqOzz2LyUR1dRZEH29cNwJVgF6v8w==" saltValue="eK/5iz/0Zy1hKjOP0xUW5A==" spinCount="100000" sheet="1" objects="1" scenarios="1"/>
  <autoFilter ref="A7:N89"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4"/>
  <sheetViews>
    <sheetView workbookViewId="0">
      <selection activeCell="G38" sqref="G38"/>
    </sheetView>
  </sheetViews>
  <sheetFormatPr defaultRowHeight="12.5" x14ac:dyDescent="0.25"/>
  <sheetData>
    <row r="1" spans="1:1" x14ac:dyDescent="0.25">
      <c r="A1" s="74" t="s">
        <v>2407</v>
      </c>
    </row>
    <row r="2" spans="1:1" x14ac:dyDescent="0.25">
      <c r="A2" s="74"/>
    </row>
    <row r="3" spans="1:1" x14ac:dyDescent="0.25">
      <c r="A3" s="74"/>
    </row>
    <row r="4" spans="1:1" ht="14.5" x14ac:dyDescent="0.25">
      <c r="A4" s="218" t="s">
        <v>2393</v>
      </c>
    </row>
    <row r="5" spans="1:1" ht="14.5" x14ac:dyDescent="0.25">
      <c r="A5" s="218" t="s">
        <v>2394</v>
      </c>
    </row>
    <row r="6" spans="1:1" ht="14.5" x14ac:dyDescent="0.25">
      <c r="A6" s="218" t="s">
        <v>2395</v>
      </c>
    </row>
    <row r="7" spans="1:1" ht="14.5" x14ac:dyDescent="0.25">
      <c r="A7" s="218" t="s">
        <v>2396</v>
      </c>
    </row>
    <row r="8" spans="1:1" ht="14.5" x14ac:dyDescent="0.25">
      <c r="A8" s="218" t="s">
        <v>2397</v>
      </c>
    </row>
    <row r="9" spans="1:1" ht="14.5" x14ac:dyDescent="0.25">
      <c r="A9" s="219"/>
    </row>
    <row r="10" spans="1:1" x14ac:dyDescent="0.25">
      <c r="A10" s="220" t="s">
        <v>2398</v>
      </c>
    </row>
    <row r="11" spans="1:1" x14ac:dyDescent="0.25">
      <c r="A11" s="220"/>
    </row>
    <row r="12" spans="1:1" x14ac:dyDescent="0.25">
      <c r="A12" s="220" t="s">
        <v>2399</v>
      </c>
    </row>
    <row r="13" spans="1:1" x14ac:dyDescent="0.25">
      <c r="A13" s="220"/>
    </row>
    <row r="14" spans="1:1" x14ac:dyDescent="0.25">
      <c r="A14" s="221" t="s">
        <v>2400</v>
      </c>
    </row>
    <row r="15" spans="1:1" x14ac:dyDescent="0.25">
      <c r="A15" s="221" t="s">
        <v>2401</v>
      </c>
    </row>
    <row r="16" spans="1:1" x14ac:dyDescent="0.25">
      <c r="A16" s="221" t="s">
        <v>2402</v>
      </c>
    </row>
    <row r="17" spans="1:19" x14ac:dyDescent="0.25">
      <c r="A17" s="220"/>
    </row>
    <row r="18" spans="1:19" x14ac:dyDescent="0.25">
      <c r="A18" s="463" t="s">
        <v>2403</v>
      </c>
      <c r="B18" s="463"/>
      <c r="C18" s="463"/>
      <c r="D18" s="463"/>
      <c r="E18" s="463"/>
      <c r="F18" s="463"/>
      <c r="G18" s="463"/>
      <c r="H18" s="463"/>
      <c r="I18" s="463"/>
      <c r="J18" s="463"/>
      <c r="K18" s="463"/>
      <c r="L18" s="463"/>
      <c r="M18" s="463"/>
      <c r="N18" s="463"/>
      <c r="O18" s="463"/>
      <c r="P18" s="463"/>
      <c r="Q18" s="463"/>
      <c r="R18" s="463"/>
      <c r="S18" s="463"/>
    </row>
    <row r="19" spans="1:19" ht="37.5" customHeight="1" x14ac:dyDescent="0.25">
      <c r="A19" s="463"/>
      <c r="B19" s="463"/>
      <c r="C19" s="463"/>
      <c r="D19" s="463"/>
      <c r="E19" s="463"/>
      <c r="F19" s="463"/>
      <c r="G19" s="463"/>
      <c r="H19" s="463"/>
      <c r="I19" s="463"/>
      <c r="J19" s="463"/>
      <c r="K19" s="463"/>
      <c r="L19" s="463"/>
      <c r="M19" s="463"/>
      <c r="N19" s="463"/>
      <c r="O19" s="463"/>
      <c r="P19" s="463"/>
      <c r="Q19" s="463"/>
      <c r="R19" s="463"/>
      <c r="S19" s="463"/>
    </row>
    <row r="20" spans="1:19" x14ac:dyDescent="0.25">
      <c r="A20" s="220" t="s">
        <v>2404</v>
      </c>
    </row>
    <row r="21" spans="1:19" x14ac:dyDescent="0.25">
      <c r="A21" s="220"/>
    </row>
    <row r="22" spans="1:19" x14ac:dyDescent="0.25">
      <c r="A22" s="220" t="s">
        <v>2405</v>
      </c>
    </row>
    <row r="23" spans="1:19" x14ac:dyDescent="0.25">
      <c r="A23" s="220"/>
    </row>
    <row r="24" spans="1:19" x14ac:dyDescent="0.25">
      <c r="A24" s="220" t="s">
        <v>2406</v>
      </c>
    </row>
  </sheetData>
  <mergeCells count="1">
    <mergeCell ref="A18:S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61"/>
  <sheetViews>
    <sheetView topLeftCell="A377" workbookViewId="0">
      <selection activeCell="E32" sqref="E32"/>
    </sheetView>
  </sheetViews>
  <sheetFormatPr defaultColWidth="9.1796875" defaultRowHeight="14.5" x14ac:dyDescent="0.35"/>
  <cols>
    <col min="1" max="1" width="13.1796875" style="130" bestFit="1" customWidth="1"/>
    <col min="2" max="2" width="34.453125" style="130" bestFit="1" customWidth="1"/>
    <col min="3" max="3" width="5.54296875" style="130" bestFit="1" customWidth="1"/>
    <col min="4" max="4" width="8.7265625" style="130" bestFit="1" customWidth="1"/>
    <col min="5" max="5" width="28.54296875" style="130" bestFit="1" customWidth="1"/>
    <col min="6" max="6" width="28.54296875" style="130" customWidth="1"/>
    <col min="7" max="7" width="7" style="130" bestFit="1" customWidth="1"/>
    <col min="8" max="8" width="18.54296875" style="130" bestFit="1" customWidth="1"/>
    <col min="9" max="9" width="8.26953125" style="130" bestFit="1" customWidth="1"/>
    <col min="10" max="10" width="23.54296875" style="130" bestFit="1" customWidth="1"/>
    <col min="11" max="11" width="11" style="130" bestFit="1" customWidth="1"/>
    <col min="12" max="12" width="22.1796875" style="130" bestFit="1" customWidth="1"/>
    <col min="13" max="13" width="8.81640625" style="130" bestFit="1" customWidth="1"/>
    <col min="14" max="14" width="21.7265625" style="130" bestFit="1" customWidth="1"/>
    <col min="15" max="15" width="7.81640625" style="130" bestFit="1" customWidth="1"/>
    <col min="16" max="16" width="19.81640625" style="130" bestFit="1" customWidth="1"/>
    <col min="17" max="17" width="8" style="130" bestFit="1" customWidth="1"/>
    <col min="18" max="18" width="25.1796875" style="130" bestFit="1" customWidth="1"/>
    <col min="19" max="19" width="8.1796875" style="130" bestFit="1" customWidth="1"/>
    <col min="20" max="20" width="19.54296875" style="130" bestFit="1" customWidth="1"/>
    <col min="21" max="16384" width="9.1796875" style="130"/>
  </cols>
  <sheetData>
    <row r="1" spans="1:20" ht="21" x14ac:dyDescent="0.35">
      <c r="A1" s="128" t="s">
        <v>234</v>
      </c>
      <c r="B1" s="128" t="s">
        <v>260</v>
      </c>
      <c r="C1" s="128" t="s">
        <v>261</v>
      </c>
      <c r="D1" s="128" t="s">
        <v>262</v>
      </c>
      <c r="E1" s="128" t="s">
        <v>263</v>
      </c>
      <c r="F1" s="128" t="s">
        <v>264</v>
      </c>
      <c r="G1" s="128" t="s">
        <v>265</v>
      </c>
      <c r="H1" s="128" t="s">
        <v>266</v>
      </c>
      <c r="I1" s="128" t="s">
        <v>21</v>
      </c>
      <c r="J1" s="128" t="s">
        <v>267</v>
      </c>
      <c r="K1" s="128" t="s">
        <v>268</v>
      </c>
      <c r="L1" s="128" t="s">
        <v>269</v>
      </c>
      <c r="M1" s="128" t="s">
        <v>270</v>
      </c>
      <c r="N1" s="128" t="s">
        <v>271</v>
      </c>
      <c r="O1" s="128" t="s">
        <v>272</v>
      </c>
      <c r="P1" s="128" t="s">
        <v>273</v>
      </c>
      <c r="Q1" s="128" t="s">
        <v>24</v>
      </c>
      <c r="R1" s="128" t="s">
        <v>274</v>
      </c>
      <c r="S1" s="128" t="s">
        <v>275</v>
      </c>
      <c r="T1" s="129" t="s">
        <v>276</v>
      </c>
    </row>
    <row r="2" spans="1:20" x14ac:dyDescent="0.35">
      <c r="A2" s="130" t="s">
        <v>277</v>
      </c>
      <c r="B2" s="130" t="s">
        <v>278</v>
      </c>
      <c r="C2" s="130" t="s">
        <v>279</v>
      </c>
      <c r="D2" s="130" t="s">
        <v>280</v>
      </c>
      <c r="E2" s="130" t="s">
        <v>280</v>
      </c>
      <c r="F2" s="130" t="s">
        <v>281</v>
      </c>
      <c r="G2" s="130" t="s">
        <v>282</v>
      </c>
      <c r="H2" s="130" t="s">
        <v>283</v>
      </c>
      <c r="I2" s="130" t="s">
        <v>284</v>
      </c>
      <c r="J2" s="130" t="s">
        <v>285</v>
      </c>
      <c r="K2" s="130" t="s">
        <v>286</v>
      </c>
      <c r="L2" s="130" t="s">
        <v>287</v>
      </c>
      <c r="M2" s="130" t="s">
        <v>288</v>
      </c>
      <c r="N2" s="130" t="s">
        <v>289</v>
      </c>
      <c r="Q2" s="130" t="s">
        <v>290</v>
      </c>
      <c r="R2" s="130" t="s">
        <v>291</v>
      </c>
      <c r="S2" s="130" t="s">
        <v>292</v>
      </c>
      <c r="T2" s="130" t="s">
        <v>293</v>
      </c>
    </row>
    <row r="3" spans="1:20" x14ac:dyDescent="0.35">
      <c r="A3" s="130" t="s">
        <v>294</v>
      </c>
      <c r="B3" s="130" t="s">
        <v>295</v>
      </c>
      <c r="C3" s="130" t="s">
        <v>279</v>
      </c>
      <c r="D3" s="130" t="s">
        <v>280</v>
      </c>
      <c r="E3" s="130" t="s">
        <v>280</v>
      </c>
      <c r="F3" s="130" t="s">
        <v>281</v>
      </c>
      <c r="G3" s="130" t="s">
        <v>282</v>
      </c>
      <c r="H3" s="130" t="s">
        <v>283</v>
      </c>
      <c r="I3" s="130" t="s">
        <v>284</v>
      </c>
      <c r="J3" s="130" t="s">
        <v>285</v>
      </c>
      <c r="K3" s="130" t="s">
        <v>286</v>
      </c>
      <c r="L3" s="130" t="s">
        <v>287</v>
      </c>
      <c r="M3" s="130" t="s">
        <v>288</v>
      </c>
      <c r="N3" s="130" t="s">
        <v>289</v>
      </c>
      <c r="Q3" s="130" t="s">
        <v>290</v>
      </c>
      <c r="R3" s="130" t="s">
        <v>291</v>
      </c>
      <c r="S3" s="130" t="s">
        <v>292</v>
      </c>
      <c r="T3" s="130" t="s">
        <v>293</v>
      </c>
    </row>
    <row r="4" spans="1:20" x14ac:dyDescent="0.35">
      <c r="A4" s="130" t="s">
        <v>296</v>
      </c>
      <c r="B4" s="130" t="s">
        <v>297</v>
      </c>
      <c r="C4" s="130" t="s">
        <v>279</v>
      </c>
      <c r="D4" s="130" t="s">
        <v>280</v>
      </c>
      <c r="E4" s="130" t="s">
        <v>280</v>
      </c>
      <c r="F4" s="130" t="s">
        <v>281</v>
      </c>
      <c r="G4" s="130" t="s">
        <v>282</v>
      </c>
      <c r="H4" s="130" t="s">
        <v>283</v>
      </c>
      <c r="I4" s="130" t="s">
        <v>284</v>
      </c>
      <c r="J4" s="130" t="s">
        <v>285</v>
      </c>
      <c r="K4" s="130" t="s">
        <v>286</v>
      </c>
      <c r="L4" s="130" t="s">
        <v>287</v>
      </c>
      <c r="M4" s="130" t="s">
        <v>288</v>
      </c>
      <c r="N4" s="130" t="s">
        <v>289</v>
      </c>
      <c r="Q4" s="130" t="s">
        <v>290</v>
      </c>
      <c r="R4" s="130" t="s">
        <v>291</v>
      </c>
      <c r="S4" s="130" t="s">
        <v>292</v>
      </c>
      <c r="T4" s="130" t="s">
        <v>293</v>
      </c>
    </row>
    <row r="5" spans="1:20" x14ac:dyDescent="0.35">
      <c r="A5" s="130" t="s">
        <v>298</v>
      </c>
      <c r="B5" s="130" t="s">
        <v>299</v>
      </c>
      <c r="C5" s="130" t="s">
        <v>279</v>
      </c>
      <c r="D5" s="130" t="s">
        <v>280</v>
      </c>
      <c r="E5" s="130" t="s">
        <v>280</v>
      </c>
      <c r="F5" s="130" t="s">
        <v>281</v>
      </c>
      <c r="G5" s="130" t="s">
        <v>282</v>
      </c>
      <c r="H5" s="130" t="s">
        <v>283</v>
      </c>
      <c r="I5" s="130" t="s">
        <v>284</v>
      </c>
      <c r="J5" s="130" t="s">
        <v>285</v>
      </c>
      <c r="K5" s="130" t="s">
        <v>286</v>
      </c>
      <c r="L5" s="130" t="s">
        <v>287</v>
      </c>
      <c r="M5" s="130" t="s">
        <v>288</v>
      </c>
      <c r="N5" s="130" t="s">
        <v>289</v>
      </c>
      <c r="Q5" s="130" t="s">
        <v>290</v>
      </c>
      <c r="R5" s="130" t="s">
        <v>291</v>
      </c>
      <c r="S5" s="130" t="s">
        <v>292</v>
      </c>
      <c r="T5" s="130" t="s">
        <v>293</v>
      </c>
    </row>
    <row r="6" spans="1:20" x14ac:dyDescent="0.35">
      <c r="A6" s="130" t="s">
        <v>300</v>
      </c>
      <c r="B6" s="130" t="s">
        <v>301</v>
      </c>
      <c r="C6" s="130" t="s">
        <v>279</v>
      </c>
      <c r="D6" s="130" t="s">
        <v>280</v>
      </c>
      <c r="E6" s="130" t="s">
        <v>280</v>
      </c>
      <c r="F6" s="130" t="s">
        <v>281</v>
      </c>
      <c r="G6" s="130" t="s">
        <v>282</v>
      </c>
      <c r="H6" s="130" t="s">
        <v>283</v>
      </c>
      <c r="I6" s="130" t="s">
        <v>284</v>
      </c>
      <c r="J6" s="130" t="s">
        <v>285</v>
      </c>
      <c r="K6" s="130" t="s">
        <v>286</v>
      </c>
      <c r="L6" s="130" t="s">
        <v>287</v>
      </c>
      <c r="M6" s="130" t="s">
        <v>288</v>
      </c>
      <c r="N6" s="130" t="s">
        <v>289</v>
      </c>
      <c r="Q6" s="130" t="s">
        <v>290</v>
      </c>
      <c r="R6" s="130" t="s">
        <v>291</v>
      </c>
      <c r="S6" s="130" t="s">
        <v>292</v>
      </c>
      <c r="T6" s="130" t="s">
        <v>293</v>
      </c>
    </row>
    <row r="7" spans="1:20" x14ac:dyDescent="0.35">
      <c r="A7" s="130" t="s">
        <v>302</v>
      </c>
      <c r="B7" s="130" t="s">
        <v>303</v>
      </c>
      <c r="C7" s="130" t="s">
        <v>279</v>
      </c>
      <c r="D7" s="130" t="s">
        <v>280</v>
      </c>
      <c r="E7" s="130" t="s">
        <v>280</v>
      </c>
      <c r="F7" s="130" t="s">
        <v>281</v>
      </c>
      <c r="G7" s="130" t="s">
        <v>282</v>
      </c>
      <c r="H7" s="130" t="s">
        <v>283</v>
      </c>
      <c r="I7" s="130" t="s">
        <v>284</v>
      </c>
      <c r="J7" s="130" t="s">
        <v>285</v>
      </c>
      <c r="K7" s="130" t="s">
        <v>286</v>
      </c>
      <c r="L7" s="130" t="s">
        <v>287</v>
      </c>
      <c r="M7" s="130" t="s">
        <v>288</v>
      </c>
      <c r="N7" s="130" t="s">
        <v>289</v>
      </c>
      <c r="Q7" s="130" t="s">
        <v>290</v>
      </c>
      <c r="R7" s="130" t="s">
        <v>291</v>
      </c>
      <c r="S7" s="130" t="s">
        <v>292</v>
      </c>
      <c r="T7" s="130" t="s">
        <v>293</v>
      </c>
    </row>
    <row r="8" spans="1:20" x14ac:dyDescent="0.35">
      <c r="A8" s="130" t="s">
        <v>304</v>
      </c>
      <c r="B8" s="130" t="s">
        <v>305</v>
      </c>
      <c r="C8" s="130" t="s">
        <v>279</v>
      </c>
      <c r="D8" s="130" t="s">
        <v>280</v>
      </c>
      <c r="E8" s="130" t="s">
        <v>280</v>
      </c>
      <c r="F8" s="130" t="s">
        <v>281</v>
      </c>
      <c r="G8" s="130" t="s">
        <v>282</v>
      </c>
      <c r="H8" s="130" t="s">
        <v>283</v>
      </c>
      <c r="I8" s="130" t="s">
        <v>306</v>
      </c>
      <c r="J8" s="130" t="s">
        <v>307</v>
      </c>
      <c r="K8" s="130" t="s">
        <v>286</v>
      </c>
      <c r="L8" s="130" t="s">
        <v>287</v>
      </c>
      <c r="M8" s="130" t="s">
        <v>288</v>
      </c>
      <c r="N8" s="130" t="s">
        <v>289</v>
      </c>
      <c r="Q8" s="130" t="s">
        <v>308</v>
      </c>
      <c r="R8" s="130" t="s">
        <v>309</v>
      </c>
      <c r="S8" s="130" t="s">
        <v>292</v>
      </c>
      <c r="T8" s="130" t="s">
        <v>293</v>
      </c>
    </row>
    <row r="9" spans="1:20" x14ac:dyDescent="0.35">
      <c r="A9" s="130" t="s">
        <v>310</v>
      </c>
      <c r="B9" s="130" t="s">
        <v>311</v>
      </c>
      <c r="C9" s="130" t="s">
        <v>279</v>
      </c>
      <c r="D9" s="130" t="s">
        <v>280</v>
      </c>
      <c r="E9" s="130" t="s">
        <v>280</v>
      </c>
      <c r="F9" s="130" t="s">
        <v>281</v>
      </c>
      <c r="G9" s="130" t="s">
        <v>282</v>
      </c>
      <c r="H9" s="130" t="s">
        <v>283</v>
      </c>
      <c r="I9" s="130" t="s">
        <v>306</v>
      </c>
      <c r="J9" s="130" t="s">
        <v>307</v>
      </c>
      <c r="K9" s="130" t="s">
        <v>286</v>
      </c>
      <c r="L9" s="130" t="s">
        <v>287</v>
      </c>
      <c r="M9" s="130" t="s">
        <v>288</v>
      </c>
      <c r="N9" s="130" t="s">
        <v>289</v>
      </c>
      <c r="Q9" s="130" t="s">
        <v>308</v>
      </c>
      <c r="R9" s="130" t="s">
        <v>309</v>
      </c>
      <c r="S9" s="130" t="s">
        <v>292</v>
      </c>
      <c r="T9" s="130" t="s">
        <v>293</v>
      </c>
    </row>
    <row r="10" spans="1:20" x14ac:dyDescent="0.35">
      <c r="A10" s="130" t="s">
        <v>312</v>
      </c>
      <c r="B10" s="130" t="s">
        <v>313</v>
      </c>
      <c r="C10" s="130" t="s">
        <v>279</v>
      </c>
      <c r="D10" s="130" t="s">
        <v>280</v>
      </c>
      <c r="E10" s="130" t="s">
        <v>280</v>
      </c>
      <c r="F10" s="130" t="s">
        <v>281</v>
      </c>
      <c r="G10" s="130" t="s">
        <v>282</v>
      </c>
      <c r="H10" s="130" t="s">
        <v>283</v>
      </c>
      <c r="I10" s="130" t="s">
        <v>306</v>
      </c>
      <c r="J10" s="130" t="s">
        <v>307</v>
      </c>
      <c r="K10" s="130" t="s">
        <v>286</v>
      </c>
      <c r="L10" s="130" t="s">
        <v>287</v>
      </c>
      <c r="M10" s="130" t="s">
        <v>288</v>
      </c>
      <c r="N10" s="130" t="s">
        <v>289</v>
      </c>
      <c r="Q10" s="130" t="s">
        <v>308</v>
      </c>
      <c r="R10" s="130" t="s">
        <v>309</v>
      </c>
      <c r="S10" s="130" t="s">
        <v>292</v>
      </c>
      <c r="T10" s="130" t="s">
        <v>293</v>
      </c>
    </row>
    <row r="11" spans="1:20" x14ac:dyDescent="0.35">
      <c r="A11" s="130" t="s">
        <v>314</v>
      </c>
      <c r="B11" s="130" t="s">
        <v>315</v>
      </c>
      <c r="C11" s="130" t="s">
        <v>279</v>
      </c>
      <c r="D11" s="130" t="s">
        <v>280</v>
      </c>
      <c r="E11" s="130" t="s">
        <v>280</v>
      </c>
      <c r="F11" s="130" t="s">
        <v>281</v>
      </c>
      <c r="G11" s="130" t="s">
        <v>282</v>
      </c>
      <c r="H11" s="130" t="s">
        <v>283</v>
      </c>
      <c r="I11" s="130" t="s">
        <v>306</v>
      </c>
      <c r="J11" s="130" t="s">
        <v>307</v>
      </c>
      <c r="K11" s="130" t="s">
        <v>286</v>
      </c>
      <c r="L11" s="130" t="s">
        <v>287</v>
      </c>
      <c r="M11" s="130" t="s">
        <v>288</v>
      </c>
      <c r="N11" s="130" t="s">
        <v>289</v>
      </c>
      <c r="Q11" s="130" t="s">
        <v>308</v>
      </c>
      <c r="R11" s="130" t="s">
        <v>309</v>
      </c>
      <c r="S11" s="130" t="s">
        <v>292</v>
      </c>
      <c r="T11" s="130" t="s">
        <v>293</v>
      </c>
    </row>
    <row r="12" spans="1:20" x14ac:dyDescent="0.35">
      <c r="A12" s="130" t="s">
        <v>316</v>
      </c>
      <c r="B12" s="130" t="s">
        <v>317</v>
      </c>
      <c r="C12" s="130" t="s">
        <v>279</v>
      </c>
      <c r="D12" s="130" t="s">
        <v>280</v>
      </c>
      <c r="E12" s="130" t="s">
        <v>280</v>
      </c>
      <c r="F12" s="130" t="s">
        <v>281</v>
      </c>
      <c r="G12" s="130" t="s">
        <v>282</v>
      </c>
      <c r="H12" s="130" t="s">
        <v>283</v>
      </c>
      <c r="I12" s="130" t="s">
        <v>318</v>
      </c>
      <c r="J12" s="130" t="s">
        <v>319</v>
      </c>
      <c r="K12" s="130" t="s">
        <v>286</v>
      </c>
      <c r="L12" s="130" t="s">
        <v>287</v>
      </c>
      <c r="M12" s="130" t="s">
        <v>288</v>
      </c>
      <c r="N12" s="130" t="s">
        <v>289</v>
      </c>
      <c r="Q12" s="130" t="s">
        <v>320</v>
      </c>
      <c r="R12" s="130" t="s">
        <v>321</v>
      </c>
      <c r="S12" s="130" t="s">
        <v>292</v>
      </c>
      <c r="T12" s="130" t="s">
        <v>293</v>
      </c>
    </row>
    <row r="13" spans="1:20" x14ac:dyDescent="0.35">
      <c r="A13" s="130" t="s">
        <v>322</v>
      </c>
      <c r="B13" s="130" t="s">
        <v>323</v>
      </c>
      <c r="C13" s="130" t="s">
        <v>279</v>
      </c>
      <c r="D13" s="130" t="s">
        <v>280</v>
      </c>
      <c r="E13" s="130" t="s">
        <v>280</v>
      </c>
      <c r="F13" s="130" t="s">
        <v>281</v>
      </c>
      <c r="G13" s="130" t="s">
        <v>282</v>
      </c>
      <c r="H13" s="130" t="s">
        <v>283</v>
      </c>
      <c r="I13" s="130" t="s">
        <v>318</v>
      </c>
      <c r="J13" s="130" t="s">
        <v>319</v>
      </c>
      <c r="K13" s="130" t="s">
        <v>286</v>
      </c>
      <c r="L13" s="130" t="s">
        <v>287</v>
      </c>
      <c r="M13" s="130" t="s">
        <v>288</v>
      </c>
      <c r="N13" s="130" t="s">
        <v>289</v>
      </c>
      <c r="Q13" s="130" t="s">
        <v>320</v>
      </c>
      <c r="R13" s="130" t="s">
        <v>321</v>
      </c>
      <c r="S13" s="130" t="s">
        <v>292</v>
      </c>
      <c r="T13" s="130" t="s">
        <v>293</v>
      </c>
    </row>
    <row r="14" spans="1:20" x14ac:dyDescent="0.35">
      <c r="A14" s="130" t="s">
        <v>324</v>
      </c>
      <c r="B14" s="130" t="s">
        <v>325</v>
      </c>
      <c r="C14" s="130" t="s">
        <v>279</v>
      </c>
      <c r="D14" s="130" t="s">
        <v>280</v>
      </c>
      <c r="E14" s="130" t="s">
        <v>280</v>
      </c>
      <c r="F14" s="130" t="s">
        <v>281</v>
      </c>
      <c r="G14" s="130" t="s">
        <v>282</v>
      </c>
      <c r="H14" s="130" t="s">
        <v>283</v>
      </c>
      <c r="I14" s="130" t="s">
        <v>318</v>
      </c>
      <c r="J14" s="130" t="s">
        <v>319</v>
      </c>
      <c r="K14" s="130" t="s">
        <v>286</v>
      </c>
      <c r="L14" s="130" t="s">
        <v>287</v>
      </c>
      <c r="M14" s="130" t="s">
        <v>288</v>
      </c>
      <c r="N14" s="130" t="s">
        <v>289</v>
      </c>
      <c r="Q14" s="130" t="s">
        <v>320</v>
      </c>
      <c r="R14" s="130" t="s">
        <v>321</v>
      </c>
      <c r="S14" s="130" t="s">
        <v>292</v>
      </c>
      <c r="T14" s="130" t="s">
        <v>293</v>
      </c>
    </row>
    <row r="15" spans="1:20" x14ac:dyDescent="0.35">
      <c r="A15" s="130" t="s">
        <v>326</v>
      </c>
      <c r="B15" s="130" t="s">
        <v>327</v>
      </c>
      <c r="C15" s="130" t="s">
        <v>279</v>
      </c>
      <c r="D15" s="130" t="s">
        <v>280</v>
      </c>
      <c r="E15" s="130" t="s">
        <v>280</v>
      </c>
      <c r="F15" s="130" t="s">
        <v>281</v>
      </c>
      <c r="G15" s="130" t="s">
        <v>282</v>
      </c>
      <c r="H15" s="130" t="s">
        <v>283</v>
      </c>
      <c r="I15" s="130" t="s">
        <v>318</v>
      </c>
      <c r="J15" s="130" t="s">
        <v>319</v>
      </c>
      <c r="K15" s="130" t="s">
        <v>286</v>
      </c>
      <c r="L15" s="130" t="s">
        <v>287</v>
      </c>
      <c r="M15" s="130" t="s">
        <v>288</v>
      </c>
      <c r="N15" s="130" t="s">
        <v>289</v>
      </c>
      <c r="Q15" s="130" t="s">
        <v>320</v>
      </c>
      <c r="R15" s="130" t="s">
        <v>321</v>
      </c>
      <c r="S15" s="130" t="s">
        <v>292</v>
      </c>
      <c r="T15" s="130" t="s">
        <v>293</v>
      </c>
    </row>
    <row r="16" spans="1:20" x14ac:dyDescent="0.35">
      <c r="A16" s="130" t="s">
        <v>328</v>
      </c>
      <c r="B16" s="130" t="s">
        <v>329</v>
      </c>
      <c r="C16" s="130" t="s">
        <v>279</v>
      </c>
      <c r="D16" s="130" t="s">
        <v>280</v>
      </c>
      <c r="E16" s="130" t="s">
        <v>280</v>
      </c>
      <c r="F16" s="130" t="s">
        <v>281</v>
      </c>
      <c r="G16" s="130" t="s">
        <v>282</v>
      </c>
      <c r="H16" s="130" t="s">
        <v>283</v>
      </c>
      <c r="I16" s="130" t="s">
        <v>318</v>
      </c>
      <c r="J16" s="130" t="s">
        <v>319</v>
      </c>
      <c r="K16" s="130" t="s">
        <v>286</v>
      </c>
      <c r="L16" s="130" t="s">
        <v>287</v>
      </c>
      <c r="M16" s="130" t="s">
        <v>288</v>
      </c>
      <c r="N16" s="130" t="s">
        <v>289</v>
      </c>
      <c r="Q16" s="130" t="s">
        <v>320</v>
      </c>
      <c r="R16" s="130" t="s">
        <v>321</v>
      </c>
      <c r="S16" s="130" t="s">
        <v>292</v>
      </c>
      <c r="T16" s="130" t="s">
        <v>293</v>
      </c>
    </row>
    <row r="17" spans="1:20" x14ac:dyDescent="0.35">
      <c r="A17" s="130" t="s">
        <v>330</v>
      </c>
      <c r="B17" s="130" t="s">
        <v>331</v>
      </c>
      <c r="C17" s="130" t="s">
        <v>279</v>
      </c>
      <c r="D17" s="130" t="s">
        <v>280</v>
      </c>
      <c r="E17" s="130" t="s">
        <v>280</v>
      </c>
      <c r="F17" s="130" t="s">
        <v>281</v>
      </c>
      <c r="G17" s="130" t="s">
        <v>282</v>
      </c>
      <c r="H17" s="130" t="s">
        <v>283</v>
      </c>
      <c r="I17" s="130" t="s">
        <v>318</v>
      </c>
      <c r="J17" s="130" t="s">
        <v>319</v>
      </c>
      <c r="K17" s="130" t="s">
        <v>286</v>
      </c>
      <c r="L17" s="130" t="s">
        <v>287</v>
      </c>
      <c r="M17" s="130" t="s">
        <v>288</v>
      </c>
      <c r="N17" s="130" t="s">
        <v>289</v>
      </c>
      <c r="Q17" s="130" t="s">
        <v>320</v>
      </c>
      <c r="R17" s="130" t="s">
        <v>321</v>
      </c>
      <c r="S17" s="130" t="s">
        <v>292</v>
      </c>
      <c r="T17" s="130" t="s">
        <v>293</v>
      </c>
    </row>
    <row r="18" spans="1:20" x14ac:dyDescent="0.35">
      <c r="A18" s="130" t="s">
        <v>332</v>
      </c>
      <c r="B18" s="130" t="s">
        <v>333</v>
      </c>
      <c r="C18" s="130" t="s">
        <v>279</v>
      </c>
      <c r="D18" s="130" t="s">
        <v>280</v>
      </c>
      <c r="E18" s="130" t="s">
        <v>280</v>
      </c>
      <c r="F18" s="130" t="s">
        <v>334</v>
      </c>
      <c r="G18" s="130" t="s">
        <v>335</v>
      </c>
      <c r="H18" s="130" t="s">
        <v>336</v>
      </c>
      <c r="I18" s="130" t="s">
        <v>337</v>
      </c>
      <c r="J18" s="130" t="s">
        <v>338</v>
      </c>
      <c r="K18" s="130" t="s">
        <v>339</v>
      </c>
      <c r="L18" s="130" t="s">
        <v>340</v>
      </c>
      <c r="M18" s="130" t="s">
        <v>288</v>
      </c>
      <c r="N18" s="130" t="s">
        <v>289</v>
      </c>
      <c r="Q18" s="130" t="s">
        <v>341</v>
      </c>
      <c r="R18" s="130" t="s">
        <v>342</v>
      </c>
      <c r="S18" s="130" t="s">
        <v>292</v>
      </c>
      <c r="T18" s="130" t="s">
        <v>293</v>
      </c>
    </row>
    <row r="19" spans="1:20" x14ac:dyDescent="0.35">
      <c r="A19" s="130" t="s">
        <v>343</v>
      </c>
      <c r="B19" s="130" t="s">
        <v>344</v>
      </c>
      <c r="C19" s="130" t="s">
        <v>279</v>
      </c>
      <c r="D19" s="130" t="s">
        <v>280</v>
      </c>
      <c r="E19" s="130" t="s">
        <v>280</v>
      </c>
      <c r="F19" s="130" t="s">
        <v>345</v>
      </c>
      <c r="G19" s="130" t="s">
        <v>346</v>
      </c>
      <c r="H19" s="130" t="s">
        <v>347</v>
      </c>
      <c r="I19" s="130" t="s">
        <v>348</v>
      </c>
      <c r="J19" s="130" t="s">
        <v>349</v>
      </c>
      <c r="K19" s="130" t="s">
        <v>286</v>
      </c>
      <c r="L19" s="130" t="s">
        <v>287</v>
      </c>
      <c r="M19" s="130" t="s">
        <v>288</v>
      </c>
      <c r="N19" s="130" t="s">
        <v>289</v>
      </c>
      <c r="Q19" s="130" t="s">
        <v>350</v>
      </c>
      <c r="R19" s="130" t="s">
        <v>351</v>
      </c>
      <c r="S19" s="130" t="s">
        <v>292</v>
      </c>
      <c r="T19" s="130" t="s">
        <v>293</v>
      </c>
    </row>
    <row r="20" spans="1:20" x14ac:dyDescent="0.35">
      <c r="A20" s="130" t="s">
        <v>352</v>
      </c>
      <c r="B20" s="130" t="s">
        <v>353</v>
      </c>
      <c r="C20" s="130" t="s">
        <v>279</v>
      </c>
      <c r="D20" s="130" t="s">
        <v>280</v>
      </c>
      <c r="E20" s="130" t="s">
        <v>280</v>
      </c>
      <c r="F20" s="130" t="s">
        <v>334</v>
      </c>
      <c r="G20" s="130" t="s">
        <v>346</v>
      </c>
      <c r="H20" s="130" t="s">
        <v>347</v>
      </c>
      <c r="I20" s="130" t="s">
        <v>354</v>
      </c>
      <c r="J20" s="130" t="s">
        <v>355</v>
      </c>
      <c r="K20" s="130" t="s">
        <v>286</v>
      </c>
      <c r="L20" s="130" t="s">
        <v>287</v>
      </c>
      <c r="M20" s="130" t="s">
        <v>288</v>
      </c>
      <c r="N20" s="130" t="s">
        <v>289</v>
      </c>
      <c r="Q20" s="130" t="s">
        <v>356</v>
      </c>
      <c r="R20" s="130" t="s">
        <v>355</v>
      </c>
      <c r="S20" s="130" t="s">
        <v>292</v>
      </c>
      <c r="T20" s="130" t="s">
        <v>293</v>
      </c>
    </row>
    <row r="21" spans="1:20" x14ac:dyDescent="0.35">
      <c r="A21" s="130" t="s">
        <v>357</v>
      </c>
      <c r="B21" s="130" t="s">
        <v>358</v>
      </c>
      <c r="C21" s="130" t="s">
        <v>279</v>
      </c>
      <c r="D21" s="130" t="s">
        <v>280</v>
      </c>
      <c r="E21" s="130" t="s">
        <v>280</v>
      </c>
      <c r="F21" s="130" t="s">
        <v>334</v>
      </c>
      <c r="G21" s="130" t="s">
        <v>346</v>
      </c>
      <c r="H21" s="130" t="s">
        <v>347</v>
      </c>
      <c r="I21" s="130" t="s">
        <v>354</v>
      </c>
      <c r="J21" s="130" t="s">
        <v>355</v>
      </c>
      <c r="K21" s="130" t="s">
        <v>286</v>
      </c>
      <c r="L21" s="130" t="s">
        <v>287</v>
      </c>
      <c r="M21" s="130" t="s">
        <v>288</v>
      </c>
      <c r="N21" s="130" t="s">
        <v>289</v>
      </c>
      <c r="Q21" s="130" t="s">
        <v>356</v>
      </c>
      <c r="R21" s="130" t="s">
        <v>355</v>
      </c>
      <c r="S21" s="130" t="s">
        <v>292</v>
      </c>
      <c r="T21" s="130" t="s">
        <v>293</v>
      </c>
    </row>
    <row r="22" spans="1:20" x14ac:dyDescent="0.35">
      <c r="A22" s="130" t="s">
        <v>359</v>
      </c>
      <c r="B22" s="130" t="s">
        <v>360</v>
      </c>
      <c r="C22" s="130" t="s">
        <v>279</v>
      </c>
      <c r="D22" s="130" t="s">
        <v>280</v>
      </c>
      <c r="E22" s="130" t="s">
        <v>280</v>
      </c>
      <c r="F22" s="130" t="s">
        <v>334</v>
      </c>
      <c r="G22" s="130" t="s">
        <v>346</v>
      </c>
      <c r="H22" s="130" t="s">
        <v>347</v>
      </c>
      <c r="I22" s="130" t="s">
        <v>354</v>
      </c>
      <c r="J22" s="130" t="s">
        <v>355</v>
      </c>
      <c r="K22" s="130" t="s">
        <v>286</v>
      </c>
      <c r="L22" s="130" t="s">
        <v>287</v>
      </c>
      <c r="M22" s="130" t="s">
        <v>288</v>
      </c>
      <c r="N22" s="130" t="s">
        <v>289</v>
      </c>
      <c r="Q22" s="130" t="s">
        <v>356</v>
      </c>
      <c r="R22" s="130" t="s">
        <v>355</v>
      </c>
      <c r="S22" s="130" t="s">
        <v>292</v>
      </c>
      <c r="T22" s="130" t="s">
        <v>293</v>
      </c>
    </row>
    <row r="23" spans="1:20" x14ac:dyDescent="0.35">
      <c r="A23" s="130" t="s">
        <v>361</v>
      </c>
      <c r="B23" s="130" t="s">
        <v>362</v>
      </c>
      <c r="C23" s="130" t="s">
        <v>279</v>
      </c>
      <c r="D23" s="130" t="s">
        <v>363</v>
      </c>
      <c r="E23" s="130" t="s">
        <v>364</v>
      </c>
      <c r="F23" s="130" t="s">
        <v>334</v>
      </c>
      <c r="G23" s="130" t="s">
        <v>365</v>
      </c>
      <c r="H23" s="130" t="s">
        <v>366</v>
      </c>
      <c r="I23" s="130" t="s">
        <v>257</v>
      </c>
      <c r="J23" s="130" t="s">
        <v>367</v>
      </c>
      <c r="K23" s="130" t="s">
        <v>368</v>
      </c>
      <c r="L23" s="130" t="s">
        <v>369</v>
      </c>
      <c r="M23" s="130" t="s">
        <v>288</v>
      </c>
      <c r="N23" s="130" t="s">
        <v>289</v>
      </c>
      <c r="Q23" s="130" t="s">
        <v>370</v>
      </c>
      <c r="R23" s="130" t="s">
        <v>371</v>
      </c>
      <c r="S23" s="130" t="s">
        <v>292</v>
      </c>
      <c r="T23" s="130" t="s">
        <v>293</v>
      </c>
    </row>
    <row r="24" spans="1:20" x14ac:dyDescent="0.35">
      <c r="A24" s="130" t="s">
        <v>372</v>
      </c>
      <c r="B24" s="130" t="s">
        <v>373</v>
      </c>
      <c r="C24" s="130" t="s">
        <v>279</v>
      </c>
      <c r="D24" s="130" t="s">
        <v>363</v>
      </c>
      <c r="E24" s="130" t="s">
        <v>364</v>
      </c>
      <c r="F24" s="130" t="s">
        <v>374</v>
      </c>
      <c r="G24" s="130" t="s">
        <v>258</v>
      </c>
      <c r="H24" s="130" t="s">
        <v>375</v>
      </c>
      <c r="I24" s="130" t="s">
        <v>257</v>
      </c>
      <c r="J24" s="130" t="s">
        <v>367</v>
      </c>
      <c r="K24" s="130" t="s">
        <v>368</v>
      </c>
      <c r="L24" s="130" t="s">
        <v>369</v>
      </c>
      <c r="M24" s="130" t="s">
        <v>288</v>
      </c>
      <c r="N24" s="130" t="s">
        <v>289</v>
      </c>
      <c r="Q24" s="130" t="s">
        <v>370</v>
      </c>
      <c r="R24" s="130" t="s">
        <v>371</v>
      </c>
      <c r="S24" s="130" t="s">
        <v>292</v>
      </c>
      <c r="T24" s="130" t="s">
        <v>293</v>
      </c>
    </row>
    <row r="25" spans="1:20" x14ac:dyDescent="0.35">
      <c r="A25" s="130" t="s">
        <v>376</v>
      </c>
      <c r="B25" s="130" t="s">
        <v>377</v>
      </c>
      <c r="C25" s="130" t="s">
        <v>279</v>
      </c>
      <c r="D25" s="130" t="s">
        <v>363</v>
      </c>
      <c r="E25" s="130" t="s">
        <v>364</v>
      </c>
      <c r="F25" s="130" t="s">
        <v>334</v>
      </c>
      <c r="G25" s="130" t="s">
        <v>258</v>
      </c>
      <c r="H25" s="130" t="s">
        <v>375</v>
      </c>
      <c r="I25" s="130" t="s">
        <v>257</v>
      </c>
      <c r="J25" s="130" t="s">
        <v>367</v>
      </c>
      <c r="K25" s="130" t="s">
        <v>256</v>
      </c>
      <c r="L25" s="130" t="s">
        <v>378</v>
      </c>
      <c r="M25" s="130" t="s">
        <v>288</v>
      </c>
      <c r="N25" s="130" t="s">
        <v>289</v>
      </c>
      <c r="Q25" s="130" t="s">
        <v>379</v>
      </c>
      <c r="R25" s="130" t="s">
        <v>380</v>
      </c>
      <c r="S25" s="130" t="s">
        <v>292</v>
      </c>
      <c r="T25" s="130" t="s">
        <v>293</v>
      </c>
    </row>
    <row r="26" spans="1:20" x14ac:dyDescent="0.35">
      <c r="A26" s="130" t="s">
        <v>381</v>
      </c>
      <c r="B26" s="130" t="s">
        <v>382</v>
      </c>
      <c r="C26" s="130" t="s">
        <v>279</v>
      </c>
      <c r="D26" s="130" t="s">
        <v>363</v>
      </c>
      <c r="E26" s="130" t="s">
        <v>364</v>
      </c>
      <c r="F26" s="130" t="s">
        <v>334</v>
      </c>
      <c r="G26" s="130" t="s">
        <v>258</v>
      </c>
      <c r="H26" s="130" t="s">
        <v>375</v>
      </c>
      <c r="I26" s="130" t="s">
        <v>257</v>
      </c>
      <c r="J26" s="130" t="s">
        <v>367</v>
      </c>
      <c r="K26" s="130" t="s">
        <v>259</v>
      </c>
      <c r="L26" s="130" t="s">
        <v>383</v>
      </c>
      <c r="M26" s="130" t="s">
        <v>288</v>
      </c>
      <c r="N26" s="130" t="s">
        <v>289</v>
      </c>
      <c r="Q26" s="130" t="s">
        <v>384</v>
      </c>
      <c r="R26" s="130" t="s">
        <v>385</v>
      </c>
      <c r="S26" s="130" t="s">
        <v>292</v>
      </c>
      <c r="T26" s="130" t="s">
        <v>293</v>
      </c>
    </row>
    <row r="27" spans="1:20" x14ac:dyDescent="0.35">
      <c r="A27" s="130" t="s">
        <v>386</v>
      </c>
      <c r="B27" s="130" t="s">
        <v>387</v>
      </c>
      <c r="C27" s="130" t="s">
        <v>279</v>
      </c>
      <c r="D27" s="130" t="s">
        <v>363</v>
      </c>
      <c r="E27" s="130" t="s">
        <v>364</v>
      </c>
      <c r="F27" s="130" t="s">
        <v>334</v>
      </c>
      <c r="G27" s="130" t="s">
        <v>388</v>
      </c>
      <c r="H27" s="130" t="s">
        <v>389</v>
      </c>
      <c r="I27" s="130" t="s">
        <v>390</v>
      </c>
      <c r="J27" s="130" t="s">
        <v>391</v>
      </c>
      <c r="K27" s="130" t="s">
        <v>392</v>
      </c>
      <c r="L27" s="130" t="s">
        <v>393</v>
      </c>
      <c r="M27" s="130" t="s">
        <v>288</v>
      </c>
      <c r="N27" s="130" t="s">
        <v>289</v>
      </c>
      <c r="Q27" s="130" t="s">
        <v>394</v>
      </c>
      <c r="R27" s="130" t="s">
        <v>395</v>
      </c>
      <c r="S27" s="130" t="s">
        <v>292</v>
      </c>
      <c r="T27" s="130" t="s">
        <v>293</v>
      </c>
    </row>
    <row r="28" spans="1:20" x14ac:dyDescent="0.35">
      <c r="A28" s="130" t="s">
        <v>396</v>
      </c>
      <c r="B28" s="130" t="s">
        <v>397</v>
      </c>
      <c r="C28" s="130" t="s">
        <v>279</v>
      </c>
      <c r="D28" s="130" t="s">
        <v>363</v>
      </c>
      <c r="E28" s="130" t="s">
        <v>364</v>
      </c>
      <c r="F28" s="130" t="s">
        <v>345</v>
      </c>
      <c r="G28" s="130" t="s">
        <v>388</v>
      </c>
      <c r="H28" s="130" t="s">
        <v>389</v>
      </c>
      <c r="I28" s="130" t="s">
        <v>398</v>
      </c>
      <c r="J28" s="130" t="s">
        <v>399</v>
      </c>
      <c r="K28" s="130" t="s">
        <v>392</v>
      </c>
      <c r="L28" s="130" t="s">
        <v>393</v>
      </c>
      <c r="M28" s="130" t="s">
        <v>288</v>
      </c>
      <c r="N28" s="130" t="s">
        <v>289</v>
      </c>
      <c r="Q28" s="130" t="s">
        <v>394</v>
      </c>
      <c r="R28" s="130" t="s">
        <v>395</v>
      </c>
      <c r="S28" s="130" t="s">
        <v>292</v>
      </c>
      <c r="T28" s="130" t="s">
        <v>293</v>
      </c>
    </row>
    <row r="29" spans="1:20" x14ac:dyDescent="0.35">
      <c r="A29" s="130" t="s">
        <v>400</v>
      </c>
      <c r="B29" s="130" t="s">
        <v>401</v>
      </c>
      <c r="C29" s="130" t="s">
        <v>279</v>
      </c>
      <c r="D29" s="130" t="s">
        <v>363</v>
      </c>
      <c r="E29" s="130" t="s">
        <v>364</v>
      </c>
      <c r="F29" s="130" t="s">
        <v>345</v>
      </c>
      <c r="G29" s="130" t="s">
        <v>335</v>
      </c>
      <c r="H29" s="130" t="s">
        <v>336</v>
      </c>
      <c r="I29" s="130" t="s">
        <v>398</v>
      </c>
      <c r="J29" s="130" t="s">
        <v>399</v>
      </c>
      <c r="K29" s="130" t="s">
        <v>402</v>
      </c>
      <c r="L29" s="130" t="s">
        <v>126</v>
      </c>
      <c r="M29" s="130" t="s">
        <v>288</v>
      </c>
      <c r="N29" s="130" t="s">
        <v>289</v>
      </c>
      <c r="Q29" s="130" t="s">
        <v>403</v>
      </c>
      <c r="R29" s="130" t="s">
        <v>404</v>
      </c>
      <c r="S29" s="130" t="s">
        <v>292</v>
      </c>
      <c r="T29" s="130" t="s">
        <v>293</v>
      </c>
    </row>
    <row r="30" spans="1:20" x14ac:dyDescent="0.35">
      <c r="A30" s="130" t="s">
        <v>405</v>
      </c>
      <c r="B30" s="130" t="s">
        <v>406</v>
      </c>
      <c r="C30" s="130" t="s">
        <v>279</v>
      </c>
      <c r="D30" s="130" t="s">
        <v>363</v>
      </c>
      <c r="E30" s="130" t="s">
        <v>364</v>
      </c>
      <c r="F30" s="130" t="s">
        <v>334</v>
      </c>
      <c r="G30" s="130" t="s">
        <v>335</v>
      </c>
      <c r="H30" s="130" t="s">
        <v>336</v>
      </c>
      <c r="I30" s="130" t="s">
        <v>407</v>
      </c>
      <c r="J30" s="130" t="s">
        <v>408</v>
      </c>
      <c r="K30" s="130" t="s">
        <v>409</v>
      </c>
      <c r="L30" s="130" t="s">
        <v>102</v>
      </c>
      <c r="M30" s="130" t="s">
        <v>288</v>
      </c>
      <c r="N30" s="130" t="s">
        <v>289</v>
      </c>
      <c r="Q30" s="130" t="s">
        <v>410</v>
      </c>
      <c r="R30" s="130" t="s">
        <v>411</v>
      </c>
      <c r="S30" s="130" t="s">
        <v>292</v>
      </c>
      <c r="T30" s="130" t="s">
        <v>293</v>
      </c>
    </row>
    <row r="31" spans="1:20" x14ac:dyDescent="0.35">
      <c r="A31" s="130" t="s">
        <v>412</v>
      </c>
      <c r="B31" s="130" t="s">
        <v>413</v>
      </c>
      <c r="C31" s="130" t="s">
        <v>279</v>
      </c>
      <c r="D31" s="130" t="s">
        <v>363</v>
      </c>
      <c r="E31" s="130" t="s">
        <v>364</v>
      </c>
      <c r="F31" s="130" t="s">
        <v>345</v>
      </c>
      <c r="G31" s="130" t="s">
        <v>346</v>
      </c>
      <c r="H31" s="130" t="s">
        <v>347</v>
      </c>
      <c r="I31" s="130" t="s">
        <v>414</v>
      </c>
      <c r="J31" s="130" t="s">
        <v>415</v>
      </c>
      <c r="K31" s="130" t="s">
        <v>416</v>
      </c>
      <c r="L31" s="130" t="s">
        <v>417</v>
      </c>
      <c r="M31" s="130" t="s">
        <v>288</v>
      </c>
      <c r="N31" s="130" t="s">
        <v>289</v>
      </c>
      <c r="Q31" s="130" t="s">
        <v>418</v>
      </c>
      <c r="R31" s="130" t="s">
        <v>419</v>
      </c>
      <c r="S31" s="130" t="s">
        <v>292</v>
      </c>
      <c r="T31" s="130" t="s">
        <v>293</v>
      </c>
    </row>
    <row r="32" spans="1:20" x14ac:dyDescent="0.35">
      <c r="A32" s="130" t="s">
        <v>420</v>
      </c>
      <c r="B32" s="130" t="s">
        <v>421</v>
      </c>
      <c r="C32" s="130" t="s">
        <v>279</v>
      </c>
      <c r="D32" s="130" t="s">
        <v>363</v>
      </c>
      <c r="E32" s="130" t="s">
        <v>364</v>
      </c>
      <c r="F32" s="130" t="s">
        <v>334</v>
      </c>
      <c r="G32" s="130" t="s">
        <v>335</v>
      </c>
      <c r="H32" s="130" t="s">
        <v>336</v>
      </c>
      <c r="I32" s="130" t="s">
        <v>398</v>
      </c>
      <c r="J32" s="130" t="s">
        <v>399</v>
      </c>
      <c r="K32" s="130" t="s">
        <v>409</v>
      </c>
      <c r="L32" s="130" t="s">
        <v>102</v>
      </c>
      <c r="M32" s="130" t="s">
        <v>288</v>
      </c>
      <c r="N32" s="130" t="s">
        <v>289</v>
      </c>
      <c r="Q32" s="130" t="s">
        <v>422</v>
      </c>
      <c r="R32" s="130" t="s">
        <v>423</v>
      </c>
      <c r="S32" s="130" t="s">
        <v>292</v>
      </c>
      <c r="T32" s="130" t="s">
        <v>293</v>
      </c>
    </row>
    <row r="33" spans="1:20" x14ac:dyDescent="0.35">
      <c r="A33" s="130" t="s">
        <v>424</v>
      </c>
      <c r="B33" s="130" t="s">
        <v>425</v>
      </c>
      <c r="C33" s="130" t="s">
        <v>279</v>
      </c>
      <c r="D33" s="130" t="s">
        <v>363</v>
      </c>
      <c r="E33" s="130" t="s">
        <v>364</v>
      </c>
      <c r="F33" s="130" t="s">
        <v>345</v>
      </c>
      <c r="G33" s="130" t="s">
        <v>335</v>
      </c>
      <c r="H33" s="130" t="s">
        <v>336</v>
      </c>
      <c r="I33" s="130" t="s">
        <v>398</v>
      </c>
      <c r="J33" s="130" t="s">
        <v>399</v>
      </c>
      <c r="K33" s="130" t="s">
        <v>426</v>
      </c>
      <c r="L33" s="130" t="s">
        <v>427</v>
      </c>
      <c r="M33" s="130" t="s">
        <v>288</v>
      </c>
      <c r="N33" s="130" t="s">
        <v>289</v>
      </c>
      <c r="Q33" s="130" t="s">
        <v>428</v>
      </c>
      <c r="R33" s="130" t="s">
        <v>429</v>
      </c>
      <c r="S33" s="130" t="s">
        <v>292</v>
      </c>
      <c r="T33" s="130" t="s">
        <v>293</v>
      </c>
    </row>
    <row r="34" spans="1:20" x14ac:dyDescent="0.35">
      <c r="A34" s="130" t="s">
        <v>430</v>
      </c>
      <c r="B34" s="130" t="s">
        <v>431</v>
      </c>
      <c r="C34" s="130" t="s">
        <v>279</v>
      </c>
      <c r="D34" s="130" t="s">
        <v>363</v>
      </c>
      <c r="E34" s="130" t="s">
        <v>364</v>
      </c>
      <c r="F34" s="130" t="s">
        <v>334</v>
      </c>
      <c r="G34" s="130" t="s">
        <v>432</v>
      </c>
      <c r="H34" s="130" t="s">
        <v>433</v>
      </c>
      <c r="I34" s="130" t="s">
        <v>434</v>
      </c>
      <c r="J34" s="130" t="s">
        <v>435</v>
      </c>
      <c r="K34" s="130" t="s">
        <v>392</v>
      </c>
      <c r="L34" s="130" t="s">
        <v>393</v>
      </c>
      <c r="M34" s="130" t="s">
        <v>436</v>
      </c>
      <c r="N34" s="130" t="s">
        <v>437</v>
      </c>
      <c r="Q34" s="130" t="s">
        <v>438</v>
      </c>
      <c r="R34" s="130" t="s">
        <v>439</v>
      </c>
      <c r="S34" s="130" t="s">
        <v>292</v>
      </c>
      <c r="T34" s="130" t="s">
        <v>293</v>
      </c>
    </row>
    <row r="35" spans="1:20" x14ac:dyDescent="0.35">
      <c r="A35" s="130" t="s">
        <v>440</v>
      </c>
      <c r="B35" s="130" t="s">
        <v>441</v>
      </c>
      <c r="C35" s="130" t="s">
        <v>279</v>
      </c>
      <c r="D35" s="130" t="s">
        <v>363</v>
      </c>
      <c r="E35" s="130" t="s">
        <v>364</v>
      </c>
      <c r="F35" s="130" t="s">
        <v>334</v>
      </c>
      <c r="G35" s="130" t="s">
        <v>432</v>
      </c>
      <c r="H35" s="130" t="s">
        <v>433</v>
      </c>
      <c r="I35" s="130" t="s">
        <v>434</v>
      </c>
      <c r="J35" s="130" t="s">
        <v>435</v>
      </c>
      <c r="K35" s="130" t="s">
        <v>392</v>
      </c>
      <c r="L35" s="130" t="s">
        <v>393</v>
      </c>
      <c r="M35" s="130" t="s">
        <v>436</v>
      </c>
      <c r="N35" s="130" t="s">
        <v>437</v>
      </c>
      <c r="Q35" s="130" t="s">
        <v>442</v>
      </c>
      <c r="R35" s="130" t="s">
        <v>443</v>
      </c>
      <c r="S35" s="130" t="s">
        <v>292</v>
      </c>
      <c r="T35" s="130" t="s">
        <v>293</v>
      </c>
    </row>
    <row r="36" spans="1:20" x14ac:dyDescent="0.35">
      <c r="A36" s="130" t="s">
        <v>444</v>
      </c>
      <c r="B36" s="130" t="s">
        <v>445</v>
      </c>
      <c r="C36" s="130" t="s">
        <v>279</v>
      </c>
      <c r="D36" s="130" t="s">
        <v>363</v>
      </c>
      <c r="E36" s="130" t="s">
        <v>364</v>
      </c>
      <c r="F36" s="130" t="s">
        <v>334</v>
      </c>
      <c r="G36" s="130" t="s">
        <v>335</v>
      </c>
      <c r="H36" s="130" t="s">
        <v>336</v>
      </c>
      <c r="I36" s="130" t="s">
        <v>398</v>
      </c>
      <c r="J36" s="130" t="s">
        <v>399</v>
      </c>
      <c r="K36" s="130" t="s">
        <v>409</v>
      </c>
      <c r="L36" s="130" t="s">
        <v>102</v>
      </c>
      <c r="M36" s="130" t="s">
        <v>288</v>
      </c>
      <c r="N36" s="130" t="s">
        <v>289</v>
      </c>
      <c r="Q36" s="130" t="s">
        <v>446</v>
      </c>
      <c r="R36" s="130" t="s">
        <v>447</v>
      </c>
      <c r="S36" s="130" t="s">
        <v>292</v>
      </c>
      <c r="T36" s="130" t="s">
        <v>293</v>
      </c>
    </row>
    <row r="37" spans="1:20" x14ac:dyDescent="0.35">
      <c r="A37" s="130" t="s">
        <v>448</v>
      </c>
      <c r="B37" s="130" t="s">
        <v>449</v>
      </c>
      <c r="C37" s="130" t="s">
        <v>279</v>
      </c>
      <c r="D37" s="130" t="s">
        <v>363</v>
      </c>
      <c r="E37" s="130" t="s">
        <v>364</v>
      </c>
      <c r="F37" s="130" t="s">
        <v>334</v>
      </c>
      <c r="G37" s="130" t="s">
        <v>432</v>
      </c>
      <c r="H37" s="130" t="s">
        <v>433</v>
      </c>
      <c r="I37" s="130" t="s">
        <v>434</v>
      </c>
      <c r="J37" s="130" t="s">
        <v>435</v>
      </c>
      <c r="K37" s="130" t="s">
        <v>392</v>
      </c>
      <c r="L37" s="130" t="s">
        <v>393</v>
      </c>
      <c r="M37" s="130" t="s">
        <v>436</v>
      </c>
      <c r="N37" s="130" t="s">
        <v>437</v>
      </c>
      <c r="Q37" s="130" t="s">
        <v>450</v>
      </c>
      <c r="R37" s="130" t="s">
        <v>451</v>
      </c>
      <c r="S37" s="130" t="s">
        <v>292</v>
      </c>
      <c r="T37" s="130" t="s">
        <v>293</v>
      </c>
    </row>
    <row r="38" spans="1:20" x14ac:dyDescent="0.35">
      <c r="A38" s="130" t="s">
        <v>452</v>
      </c>
      <c r="B38" s="130" t="s">
        <v>453</v>
      </c>
      <c r="C38" s="130" t="s">
        <v>279</v>
      </c>
      <c r="D38" s="130" t="s">
        <v>363</v>
      </c>
      <c r="E38" s="130" t="s">
        <v>364</v>
      </c>
      <c r="F38" s="130" t="s">
        <v>334</v>
      </c>
      <c r="G38" s="130" t="s">
        <v>335</v>
      </c>
      <c r="H38" s="130" t="s">
        <v>336</v>
      </c>
      <c r="I38" s="130" t="s">
        <v>398</v>
      </c>
      <c r="J38" s="130" t="s">
        <v>399</v>
      </c>
      <c r="K38" s="130" t="s">
        <v>426</v>
      </c>
      <c r="L38" s="130" t="s">
        <v>427</v>
      </c>
      <c r="M38" s="130" t="s">
        <v>288</v>
      </c>
      <c r="N38" s="130" t="s">
        <v>289</v>
      </c>
      <c r="Q38" s="130" t="s">
        <v>454</v>
      </c>
      <c r="R38" s="130" t="s">
        <v>455</v>
      </c>
      <c r="S38" s="130" t="s">
        <v>292</v>
      </c>
      <c r="T38" s="130" t="s">
        <v>293</v>
      </c>
    </row>
    <row r="39" spans="1:20" x14ac:dyDescent="0.35">
      <c r="A39" s="130" t="s">
        <v>456</v>
      </c>
      <c r="B39" s="130" t="s">
        <v>457</v>
      </c>
      <c r="C39" s="130" t="s">
        <v>279</v>
      </c>
      <c r="D39" s="130" t="s">
        <v>363</v>
      </c>
      <c r="E39" s="130" t="s">
        <v>364</v>
      </c>
      <c r="F39" s="130" t="s">
        <v>334</v>
      </c>
      <c r="G39" s="130" t="s">
        <v>458</v>
      </c>
      <c r="H39" s="130" t="s">
        <v>459</v>
      </c>
      <c r="I39" s="130" t="s">
        <v>460</v>
      </c>
      <c r="J39" s="130" t="s">
        <v>461</v>
      </c>
      <c r="K39" s="130" t="s">
        <v>392</v>
      </c>
      <c r="L39" s="130" t="s">
        <v>393</v>
      </c>
      <c r="M39" s="130" t="s">
        <v>288</v>
      </c>
      <c r="N39" s="130" t="s">
        <v>289</v>
      </c>
      <c r="Q39" s="130" t="s">
        <v>462</v>
      </c>
      <c r="R39" s="130" t="s">
        <v>463</v>
      </c>
      <c r="S39" s="130" t="s">
        <v>292</v>
      </c>
      <c r="T39" s="130" t="s">
        <v>293</v>
      </c>
    </row>
    <row r="40" spans="1:20" x14ac:dyDescent="0.35">
      <c r="A40" s="130" t="s">
        <v>464</v>
      </c>
      <c r="B40" s="130" t="s">
        <v>465</v>
      </c>
      <c r="C40" s="130" t="s">
        <v>279</v>
      </c>
      <c r="D40" s="130" t="s">
        <v>363</v>
      </c>
      <c r="E40" s="130" t="s">
        <v>364</v>
      </c>
      <c r="F40" s="130" t="s">
        <v>334</v>
      </c>
      <c r="G40" s="130" t="s">
        <v>388</v>
      </c>
      <c r="H40" s="130" t="s">
        <v>389</v>
      </c>
      <c r="I40" s="130" t="s">
        <v>460</v>
      </c>
      <c r="J40" s="130" t="s">
        <v>461</v>
      </c>
      <c r="K40" s="130" t="s">
        <v>392</v>
      </c>
      <c r="L40" s="130" t="s">
        <v>393</v>
      </c>
      <c r="M40" s="130" t="s">
        <v>288</v>
      </c>
      <c r="N40" s="130" t="s">
        <v>289</v>
      </c>
      <c r="Q40" s="130" t="s">
        <v>462</v>
      </c>
      <c r="R40" s="130" t="s">
        <v>463</v>
      </c>
      <c r="S40" s="130" t="s">
        <v>292</v>
      </c>
      <c r="T40" s="130" t="s">
        <v>293</v>
      </c>
    </row>
    <row r="41" spans="1:20" x14ac:dyDescent="0.35">
      <c r="A41" s="130" t="s">
        <v>466</v>
      </c>
      <c r="B41" s="130" t="s">
        <v>467</v>
      </c>
      <c r="C41" s="130" t="s">
        <v>279</v>
      </c>
      <c r="D41" s="130" t="s">
        <v>363</v>
      </c>
      <c r="E41" s="130" t="s">
        <v>364</v>
      </c>
      <c r="F41" s="130" t="s">
        <v>334</v>
      </c>
      <c r="G41" s="130" t="s">
        <v>388</v>
      </c>
      <c r="H41" s="130" t="s">
        <v>389</v>
      </c>
      <c r="I41" s="130" t="s">
        <v>468</v>
      </c>
      <c r="J41" s="130" t="s">
        <v>469</v>
      </c>
      <c r="K41" s="130" t="s">
        <v>392</v>
      </c>
      <c r="L41" s="130" t="s">
        <v>393</v>
      </c>
      <c r="M41" s="130" t="s">
        <v>288</v>
      </c>
      <c r="N41" s="130" t="s">
        <v>289</v>
      </c>
      <c r="Q41" s="130" t="s">
        <v>470</v>
      </c>
      <c r="R41" s="130" t="s">
        <v>471</v>
      </c>
      <c r="S41" s="130" t="s">
        <v>292</v>
      </c>
      <c r="T41" s="130" t="s">
        <v>293</v>
      </c>
    </row>
    <row r="42" spans="1:20" x14ac:dyDescent="0.35">
      <c r="A42" s="130" t="s">
        <v>472</v>
      </c>
      <c r="B42" s="130" t="s">
        <v>473</v>
      </c>
      <c r="C42" s="130" t="s">
        <v>279</v>
      </c>
      <c r="D42" s="130" t="s">
        <v>363</v>
      </c>
      <c r="E42" s="130" t="s">
        <v>364</v>
      </c>
      <c r="F42" s="130" t="s">
        <v>474</v>
      </c>
      <c r="G42" s="130" t="s">
        <v>432</v>
      </c>
      <c r="H42" s="130" t="s">
        <v>433</v>
      </c>
      <c r="I42" s="130" t="s">
        <v>407</v>
      </c>
      <c r="J42" s="130" t="s">
        <v>408</v>
      </c>
      <c r="K42" s="130" t="s">
        <v>409</v>
      </c>
      <c r="L42" s="130" t="s">
        <v>102</v>
      </c>
      <c r="M42" s="130" t="s">
        <v>436</v>
      </c>
      <c r="N42" s="130" t="s">
        <v>437</v>
      </c>
      <c r="Q42" s="130" t="s">
        <v>410</v>
      </c>
      <c r="R42" s="130" t="s">
        <v>411</v>
      </c>
      <c r="S42" s="130" t="s">
        <v>292</v>
      </c>
      <c r="T42" s="130" t="s">
        <v>293</v>
      </c>
    </row>
    <row r="43" spans="1:20" x14ac:dyDescent="0.35">
      <c r="A43" s="130" t="s">
        <v>475</v>
      </c>
      <c r="B43" s="130" t="s">
        <v>476</v>
      </c>
      <c r="C43" s="130" t="s">
        <v>279</v>
      </c>
      <c r="D43" s="130" t="s">
        <v>363</v>
      </c>
      <c r="E43" s="130" t="s">
        <v>364</v>
      </c>
      <c r="F43" s="130" t="s">
        <v>474</v>
      </c>
      <c r="G43" s="130" t="s">
        <v>432</v>
      </c>
      <c r="H43" s="130" t="s">
        <v>433</v>
      </c>
      <c r="I43" s="130" t="s">
        <v>398</v>
      </c>
      <c r="J43" s="130" t="s">
        <v>399</v>
      </c>
      <c r="K43" s="130" t="s">
        <v>409</v>
      </c>
      <c r="L43" s="130" t="s">
        <v>102</v>
      </c>
      <c r="M43" s="130" t="s">
        <v>436</v>
      </c>
      <c r="N43" s="130" t="s">
        <v>437</v>
      </c>
      <c r="Q43" s="130" t="s">
        <v>477</v>
      </c>
      <c r="R43" s="130" t="s">
        <v>478</v>
      </c>
      <c r="S43" s="130" t="s">
        <v>292</v>
      </c>
      <c r="T43" s="130" t="s">
        <v>293</v>
      </c>
    </row>
    <row r="44" spans="1:20" x14ac:dyDescent="0.35">
      <c r="A44" s="130" t="s">
        <v>479</v>
      </c>
      <c r="B44" s="130" t="s">
        <v>480</v>
      </c>
      <c r="C44" s="130" t="s">
        <v>279</v>
      </c>
      <c r="D44" s="130" t="s">
        <v>363</v>
      </c>
      <c r="E44" s="130" t="s">
        <v>364</v>
      </c>
      <c r="F44" s="130" t="s">
        <v>474</v>
      </c>
      <c r="G44" s="130" t="s">
        <v>432</v>
      </c>
      <c r="H44" s="130" t="s">
        <v>433</v>
      </c>
      <c r="I44" s="130" t="s">
        <v>398</v>
      </c>
      <c r="J44" s="130" t="s">
        <v>399</v>
      </c>
      <c r="K44" s="130" t="s">
        <v>409</v>
      </c>
      <c r="L44" s="130" t="s">
        <v>102</v>
      </c>
      <c r="M44" s="130" t="s">
        <v>436</v>
      </c>
      <c r="N44" s="130" t="s">
        <v>437</v>
      </c>
      <c r="Q44" s="130" t="s">
        <v>481</v>
      </c>
      <c r="R44" s="130" t="s">
        <v>482</v>
      </c>
      <c r="S44" s="130" t="s">
        <v>292</v>
      </c>
      <c r="T44" s="130" t="s">
        <v>293</v>
      </c>
    </row>
    <row r="45" spans="1:20" x14ac:dyDescent="0.35">
      <c r="A45" s="130" t="s">
        <v>483</v>
      </c>
      <c r="B45" s="130" t="s">
        <v>484</v>
      </c>
      <c r="C45" s="130" t="s">
        <v>279</v>
      </c>
      <c r="D45" s="130" t="s">
        <v>363</v>
      </c>
      <c r="E45" s="130" t="s">
        <v>364</v>
      </c>
      <c r="F45" s="130" t="s">
        <v>474</v>
      </c>
      <c r="G45" s="130" t="s">
        <v>432</v>
      </c>
      <c r="H45" s="130" t="s">
        <v>433</v>
      </c>
      <c r="I45" s="130" t="s">
        <v>75</v>
      </c>
      <c r="J45" s="130" t="s">
        <v>485</v>
      </c>
      <c r="K45" s="130" t="s">
        <v>409</v>
      </c>
      <c r="L45" s="130" t="s">
        <v>102</v>
      </c>
      <c r="M45" s="130" t="s">
        <v>436</v>
      </c>
      <c r="N45" s="130" t="s">
        <v>437</v>
      </c>
      <c r="Q45" s="130" t="s">
        <v>486</v>
      </c>
      <c r="R45" s="130" t="s">
        <v>487</v>
      </c>
      <c r="S45" s="130" t="s">
        <v>292</v>
      </c>
      <c r="T45" s="130" t="s">
        <v>293</v>
      </c>
    </row>
    <row r="46" spans="1:20" x14ac:dyDescent="0.35">
      <c r="A46" s="130" t="s">
        <v>488</v>
      </c>
      <c r="B46" s="130" t="s">
        <v>489</v>
      </c>
      <c r="C46" s="130" t="s">
        <v>279</v>
      </c>
      <c r="D46" s="130" t="s">
        <v>363</v>
      </c>
      <c r="E46" s="130" t="s">
        <v>364</v>
      </c>
      <c r="F46" s="130" t="s">
        <v>474</v>
      </c>
      <c r="G46" s="130" t="s">
        <v>432</v>
      </c>
      <c r="H46" s="130" t="s">
        <v>433</v>
      </c>
      <c r="I46" s="130" t="s">
        <v>398</v>
      </c>
      <c r="J46" s="130" t="s">
        <v>399</v>
      </c>
      <c r="K46" s="130" t="s">
        <v>409</v>
      </c>
      <c r="L46" s="130" t="s">
        <v>102</v>
      </c>
      <c r="M46" s="130" t="s">
        <v>436</v>
      </c>
      <c r="N46" s="130" t="s">
        <v>437</v>
      </c>
      <c r="Q46" s="130" t="s">
        <v>422</v>
      </c>
      <c r="R46" s="130" t="s">
        <v>423</v>
      </c>
      <c r="S46" s="130" t="s">
        <v>292</v>
      </c>
      <c r="T46" s="130" t="s">
        <v>293</v>
      </c>
    </row>
    <row r="47" spans="1:20" x14ac:dyDescent="0.35">
      <c r="A47" s="130" t="s">
        <v>490</v>
      </c>
      <c r="B47" s="130" t="s">
        <v>491</v>
      </c>
      <c r="C47" s="130" t="s">
        <v>279</v>
      </c>
      <c r="D47" s="130" t="s">
        <v>363</v>
      </c>
      <c r="E47" s="130" t="s">
        <v>364</v>
      </c>
      <c r="F47" s="130" t="s">
        <v>474</v>
      </c>
      <c r="G47" s="130" t="s">
        <v>432</v>
      </c>
      <c r="H47" s="130" t="s">
        <v>433</v>
      </c>
      <c r="I47" s="130" t="s">
        <v>492</v>
      </c>
      <c r="J47" s="130" t="s">
        <v>493</v>
      </c>
      <c r="K47" s="130" t="s">
        <v>409</v>
      </c>
      <c r="L47" s="130" t="s">
        <v>102</v>
      </c>
      <c r="M47" s="130" t="s">
        <v>436</v>
      </c>
      <c r="N47" s="130" t="s">
        <v>437</v>
      </c>
      <c r="Q47" s="130" t="s">
        <v>494</v>
      </c>
      <c r="R47" s="130" t="s">
        <v>495</v>
      </c>
      <c r="S47" s="130" t="s">
        <v>292</v>
      </c>
      <c r="T47" s="130" t="s">
        <v>293</v>
      </c>
    </row>
    <row r="48" spans="1:20" x14ac:dyDescent="0.35">
      <c r="A48" s="130" t="s">
        <v>496</v>
      </c>
      <c r="B48" s="130" t="s">
        <v>497</v>
      </c>
      <c r="C48" s="130" t="s">
        <v>279</v>
      </c>
      <c r="D48" s="130" t="s">
        <v>363</v>
      </c>
      <c r="E48" s="130" t="s">
        <v>364</v>
      </c>
      <c r="F48" s="130" t="s">
        <v>474</v>
      </c>
      <c r="G48" s="130" t="s">
        <v>432</v>
      </c>
      <c r="H48" s="130" t="s">
        <v>433</v>
      </c>
      <c r="I48" s="130" t="s">
        <v>498</v>
      </c>
      <c r="J48" s="130" t="s">
        <v>499</v>
      </c>
      <c r="K48" s="130" t="s">
        <v>500</v>
      </c>
      <c r="L48" s="130" t="s">
        <v>112</v>
      </c>
      <c r="M48" s="130" t="s">
        <v>436</v>
      </c>
      <c r="N48" s="130" t="s">
        <v>437</v>
      </c>
      <c r="Q48" s="130" t="s">
        <v>501</v>
      </c>
      <c r="R48" s="130" t="s">
        <v>502</v>
      </c>
      <c r="S48" s="130" t="s">
        <v>292</v>
      </c>
      <c r="T48" s="130" t="s">
        <v>293</v>
      </c>
    </row>
    <row r="49" spans="1:20" x14ac:dyDescent="0.35">
      <c r="A49" s="130" t="s">
        <v>503</v>
      </c>
      <c r="B49" s="130" t="s">
        <v>504</v>
      </c>
      <c r="C49" s="130" t="s">
        <v>279</v>
      </c>
      <c r="D49" s="130" t="s">
        <v>363</v>
      </c>
      <c r="E49" s="130" t="s">
        <v>364</v>
      </c>
      <c r="F49" s="130" t="s">
        <v>334</v>
      </c>
      <c r="G49" s="130" t="s">
        <v>432</v>
      </c>
      <c r="H49" s="130" t="s">
        <v>433</v>
      </c>
      <c r="I49" s="130" t="s">
        <v>505</v>
      </c>
      <c r="J49" s="130" t="s">
        <v>506</v>
      </c>
      <c r="K49" s="130" t="s">
        <v>500</v>
      </c>
      <c r="L49" s="130" t="s">
        <v>112</v>
      </c>
      <c r="M49" s="130" t="s">
        <v>436</v>
      </c>
      <c r="N49" s="130" t="s">
        <v>437</v>
      </c>
      <c r="Q49" s="130" t="s">
        <v>507</v>
      </c>
      <c r="R49" s="130" t="s">
        <v>508</v>
      </c>
      <c r="S49" s="130" t="s">
        <v>292</v>
      </c>
      <c r="T49" s="130" t="s">
        <v>293</v>
      </c>
    </row>
    <row r="50" spans="1:20" x14ac:dyDescent="0.35">
      <c r="A50" s="130" t="s">
        <v>509</v>
      </c>
      <c r="B50" s="130" t="s">
        <v>510</v>
      </c>
      <c r="C50" s="130" t="s">
        <v>279</v>
      </c>
      <c r="D50" s="130" t="s">
        <v>363</v>
      </c>
      <c r="E50" s="130" t="s">
        <v>364</v>
      </c>
      <c r="F50" s="130" t="s">
        <v>474</v>
      </c>
      <c r="G50" s="130" t="s">
        <v>432</v>
      </c>
      <c r="H50" s="130" t="s">
        <v>433</v>
      </c>
      <c r="I50" s="130" t="s">
        <v>398</v>
      </c>
      <c r="J50" s="130" t="s">
        <v>399</v>
      </c>
      <c r="K50" s="130" t="s">
        <v>500</v>
      </c>
      <c r="L50" s="130" t="s">
        <v>112</v>
      </c>
      <c r="M50" s="130" t="s">
        <v>436</v>
      </c>
      <c r="N50" s="130" t="s">
        <v>437</v>
      </c>
      <c r="Q50" s="130" t="s">
        <v>511</v>
      </c>
      <c r="R50" s="130" t="s">
        <v>512</v>
      </c>
      <c r="S50" s="130" t="s">
        <v>292</v>
      </c>
      <c r="T50" s="130" t="s">
        <v>293</v>
      </c>
    </row>
    <row r="51" spans="1:20" x14ac:dyDescent="0.35">
      <c r="A51" s="130" t="s">
        <v>513</v>
      </c>
      <c r="B51" s="130" t="s">
        <v>514</v>
      </c>
      <c r="C51" s="130" t="s">
        <v>279</v>
      </c>
      <c r="D51" s="130" t="s">
        <v>363</v>
      </c>
      <c r="E51" s="130" t="s">
        <v>364</v>
      </c>
      <c r="F51" s="130" t="s">
        <v>474</v>
      </c>
      <c r="G51" s="130" t="s">
        <v>432</v>
      </c>
      <c r="H51" s="130" t="s">
        <v>433</v>
      </c>
      <c r="I51" s="130" t="s">
        <v>398</v>
      </c>
      <c r="J51" s="130" t="s">
        <v>399</v>
      </c>
      <c r="K51" s="130" t="s">
        <v>500</v>
      </c>
      <c r="L51" s="130" t="s">
        <v>112</v>
      </c>
      <c r="M51" s="130" t="s">
        <v>436</v>
      </c>
      <c r="N51" s="130" t="s">
        <v>437</v>
      </c>
      <c r="Q51" s="130" t="s">
        <v>515</v>
      </c>
      <c r="R51" s="130" t="s">
        <v>516</v>
      </c>
      <c r="S51" s="130" t="s">
        <v>292</v>
      </c>
      <c r="T51" s="130" t="s">
        <v>293</v>
      </c>
    </row>
    <row r="52" spans="1:20" x14ac:dyDescent="0.35">
      <c r="A52" s="130" t="s">
        <v>517</v>
      </c>
      <c r="B52" s="130" t="s">
        <v>518</v>
      </c>
      <c r="C52" s="130" t="s">
        <v>279</v>
      </c>
      <c r="D52" s="130" t="s">
        <v>363</v>
      </c>
      <c r="E52" s="130" t="s">
        <v>364</v>
      </c>
      <c r="F52" s="130" t="s">
        <v>474</v>
      </c>
      <c r="G52" s="130" t="s">
        <v>432</v>
      </c>
      <c r="H52" s="130" t="s">
        <v>433</v>
      </c>
      <c r="I52" s="130" t="s">
        <v>398</v>
      </c>
      <c r="J52" s="130" t="s">
        <v>399</v>
      </c>
      <c r="K52" s="130" t="s">
        <v>426</v>
      </c>
      <c r="L52" s="130" t="s">
        <v>427</v>
      </c>
      <c r="M52" s="130" t="s">
        <v>436</v>
      </c>
      <c r="N52" s="130" t="s">
        <v>437</v>
      </c>
      <c r="Q52" s="130" t="s">
        <v>519</v>
      </c>
      <c r="R52" s="130" t="s">
        <v>520</v>
      </c>
      <c r="S52" s="130" t="s">
        <v>292</v>
      </c>
      <c r="T52" s="130" t="s">
        <v>293</v>
      </c>
    </row>
    <row r="53" spans="1:20" x14ac:dyDescent="0.35">
      <c r="A53" s="130" t="s">
        <v>521</v>
      </c>
      <c r="B53" s="130" t="s">
        <v>522</v>
      </c>
      <c r="C53" s="130" t="s">
        <v>279</v>
      </c>
      <c r="D53" s="130" t="s">
        <v>363</v>
      </c>
      <c r="E53" s="130" t="s">
        <v>364</v>
      </c>
      <c r="F53" s="130" t="s">
        <v>474</v>
      </c>
      <c r="G53" s="130" t="s">
        <v>388</v>
      </c>
      <c r="H53" s="130" t="s">
        <v>389</v>
      </c>
      <c r="I53" s="130" t="s">
        <v>398</v>
      </c>
      <c r="J53" s="130" t="s">
        <v>399</v>
      </c>
      <c r="K53" s="130" t="s">
        <v>523</v>
      </c>
      <c r="L53" s="130" t="s">
        <v>110</v>
      </c>
      <c r="M53" s="130" t="s">
        <v>288</v>
      </c>
      <c r="N53" s="130" t="s">
        <v>289</v>
      </c>
      <c r="Q53" s="130" t="s">
        <v>524</v>
      </c>
      <c r="R53" s="130" t="s">
        <v>525</v>
      </c>
      <c r="S53" s="130" t="s">
        <v>292</v>
      </c>
      <c r="T53" s="130" t="s">
        <v>293</v>
      </c>
    </row>
    <row r="54" spans="1:20" x14ac:dyDescent="0.35">
      <c r="A54" s="130" t="s">
        <v>526</v>
      </c>
      <c r="B54" s="130" t="s">
        <v>527</v>
      </c>
      <c r="C54" s="130" t="s">
        <v>279</v>
      </c>
      <c r="D54" s="130" t="s">
        <v>363</v>
      </c>
      <c r="E54" s="130" t="s">
        <v>364</v>
      </c>
      <c r="F54" s="130" t="s">
        <v>474</v>
      </c>
      <c r="G54" s="130" t="s">
        <v>432</v>
      </c>
      <c r="H54" s="130" t="s">
        <v>433</v>
      </c>
      <c r="I54" s="130" t="s">
        <v>75</v>
      </c>
      <c r="J54" s="130" t="s">
        <v>485</v>
      </c>
      <c r="K54" s="130" t="s">
        <v>256</v>
      </c>
      <c r="L54" s="130" t="s">
        <v>378</v>
      </c>
      <c r="M54" s="130" t="s">
        <v>436</v>
      </c>
      <c r="N54" s="130" t="s">
        <v>437</v>
      </c>
      <c r="Q54" s="130" t="s">
        <v>528</v>
      </c>
      <c r="R54" s="130" t="s">
        <v>529</v>
      </c>
      <c r="S54" s="130" t="s">
        <v>292</v>
      </c>
      <c r="T54" s="130" t="s">
        <v>293</v>
      </c>
    </row>
    <row r="55" spans="1:20" x14ac:dyDescent="0.35">
      <c r="A55" s="130" t="s">
        <v>530</v>
      </c>
      <c r="B55" s="130" t="s">
        <v>531</v>
      </c>
      <c r="C55" s="130" t="s">
        <v>279</v>
      </c>
      <c r="D55" s="130" t="s">
        <v>363</v>
      </c>
      <c r="E55" s="130" t="s">
        <v>364</v>
      </c>
      <c r="F55" s="130" t="s">
        <v>345</v>
      </c>
      <c r="G55" s="130" t="s">
        <v>335</v>
      </c>
      <c r="H55" s="130" t="s">
        <v>336</v>
      </c>
      <c r="I55" s="130" t="s">
        <v>398</v>
      </c>
      <c r="J55" s="130" t="s">
        <v>399</v>
      </c>
      <c r="K55" s="130" t="s">
        <v>256</v>
      </c>
      <c r="L55" s="130" t="s">
        <v>378</v>
      </c>
      <c r="M55" s="130" t="s">
        <v>288</v>
      </c>
      <c r="N55" s="130" t="s">
        <v>289</v>
      </c>
      <c r="Q55" s="130" t="s">
        <v>370</v>
      </c>
      <c r="R55" s="130" t="s">
        <v>371</v>
      </c>
      <c r="S55" s="130" t="s">
        <v>292</v>
      </c>
      <c r="T55" s="130" t="s">
        <v>293</v>
      </c>
    </row>
    <row r="56" spans="1:20" x14ac:dyDescent="0.35">
      <c r="A56" s="130" t="s">
        <v>532</v>
      </c>
      <c r="B56" s="130" t="s">
        <v>533</v>
      </c>
      <c r="C56" s="130" t="s">
        <v>279</v>
      </c>
      <c r="D56" s="130" t="s">
        <v>363</v>
      </c>
      <c r="E56" s="130" t="s">
        <v>364</v>
      </c>
      <c r="F56" s="130" t="s">
        <v>345</v>
      </c>
      <c r="G56" s="130" t="s">
        <v>335</v>
      </c>
      <c r="H56" s="130" t="s">
        <v>336</v>
      </c>
      <c r="I56" s="130" t="s">
        <v>398</v>
      </c>
      <c r="J56" s="130" t="s">
        <v>399</v>
      </c>
      <c r="K56" s="130" t="s">
        <v>426</v>
      </c>
      <c r="L56" s="130" t="s">
        <v>427</v>
      </c>
      <c r="M56" s="130" t="s">
        <v>288</v>
      </c>
      <c r="N56" s="130" t="s">
        <v>289</v>
      </c>
      <c r="Q56" s="130" t="s">
        <v>534</v>
      </c>
      <c r="R56" s="130" t="s">
        <v>535</v>
      </c>
      <c r="S56" s="130" t="s">
        <v>292</v>
      </c>
      <c r="T56" s="130" t="s">
        <v>293</v>
      </c>
    </row>
    <row r="57" spans="1:20" x14ac:dyDescent="0.35">
      <c r="A57" s="130" t="s">
        <v>536</v>
      </c>
      <c r="B57" s="130" t="s">
        <v>537</v>
      </c>
      <c r="C57" s="130" t="s">
        <v>279</v>
      </c>
      <c r="D57" s="130" t="s">
        <v>363</v>
      </c>
      <c r="E57" s="130" t="s">
        <v>364</v>
      </c>
      <c r="F57" s="130" t="s">
        <v>345</v>
      </c>
      <c r="G57" s="130" t="s">
        <v>458</v>
      </c>
      <c r="H57" s="130" t="s">
        <v>459</v>
      </c>
      <c r="I57" s="130" t="s">
        <v>398</v>
      </c>
      <c r="J57" s="130" t="s">
        <v>399</v>
      </c>
      <c r="K57" s="130" t="s">
        <v>426</v>
      </c>
      <c r="L57" s="130" t="s">
        <v>427</v>
      </c>
      <c r="M57" s="130" t="s">
        <v>288</v>
      </c>
      <c r="N57" s="130" t="s">
        <v>289</v>
      </c>
      <c r="Q57" s="130" t="s">
        <v>534</v>
      </c>
      <c r="R57" s="130" t="s">
        <v>535</v>
      </c>
      <c r="S57" s="130" t="s">
        <v>292</v>
      </c>
      <c r="T57" s="130" t="s">
        <v>293</v>
      </c>
    </row>
    <row r="58" spans="1:20" x14ac:dyDescent="0.35">
      <c r="A58" s="130" t="s">
        <v>538</v>
      </c>
      <c r="B58" s="130" t="s">
        <v>539</v>
      </c>
      <c r="C58" s="130" t="s">
        <v>279</v>
      </c>
      <c r="D58" s="130" t="s">
        <v>363</v>
      </c>
      <c r="E58" s="130" t="s">
        <v>364</v>
      </c>
      <c r="F58" s="130" t="s">
        <v>345</v>
      </c>
      <c r="G58" s="130" t="s">
        <v>388</v>
      </c>
      <c r="H58" s="130" t="s">
        <v>389</v>
      </c>
      <c r="I58" s="130" t="s">
        <v>398</v>
      </c>
      <c r="J58" s="130" t="s">
        <v>399</v>
      </c>
      <c r="K58" s="130" t="s">
        <v>426</v>
      </c>
      <c r="L58" s="130" t="s">
        <v>427</v>
      </c>
      <c r="M58" s="130" t="s">
        <v>288</v>
      </c>
      <c r="N58" s="130" t="s">
        <v>289</v>
      </c>
      <c r="Q58" s="130" t="s">
        <v>534</v>
      </c>
      <c r="R58" s="130" t="s">
        <v>535</v>
      </c>
      <c r="S58" s="130" t="s">
        <v>292</v>
      </c>
      <c r="T58" s="130" t="s">
        <v>293</v>
      </c>
    </row>
    <row r="59" spans="1:20" x14ac:dyDescent="0.35">
      <c r="A59" s="130" t="s">
        <v>540</v>
      </c>
      <c r="B59" s="130" t="s">
        <v>541</v>
      </c>
      <c r="C59" s="130" t="s">
        <v>279</v>
      </c>
      <c r="D59" s="130" t="s">
        <v>363</v>
      </c>
      <c r="E59" s="130" t="s">
        <v>364</v>
      </c>
      <c r="F59" s="130" t="s">
        <v>345</v>
      </c>
      <c r="G59" s="130" t="s">
        <v>432</v>
      </c>
      <c r="H59" s="130" t="s">
        <v>433</v>
      </c>
      <c r="I59" s="130" t="s">
        <v>398</v>
      </c>
      <c r="J59" s="130" t="s">
        <v>399</v>
      </c>
      <c r="K59" s="130" t="s">
        <v>409</v>
      </c>
      <c r="L59" s="130" t="s">
        <v>102</v>
      </c>
      <c r="M59" s="130" t="s">
        <v>436</v>
      </c>
      <c r="N59" s="130" t="s">
        <v>437</v>
      </c>
      <c r="Q59" s="130" t="s">
        <v>542</v>
      </c>
      <c r="R59" s="130" t="s">
        <v>543</v>
      </c>
      <c r="S59" s="130" t="s">
        <v>292</v>
      </c>
      <c r="T59" s="130" t="s">
        <v>293</v>
      </c>
    </row>
    <row r="60" spans="1:20" x14ac:dyDescent="0.35">
      <c r="A60" s="130" t="s">
        <v>544</v>
      </c>
      <c r="B60" s="130" t="s">
        <v>545</v>
      </c>
      <c r="C60" s="130" t="s">
        <v>279</v>
      </c>
      <c r="D60" s="130" t="s">
        <v>363</v>
      </c>
      <c r="E60" s="130" t="s">
        <v>364</v>
      </c>
      <c r="F60" s="130" t="s">
        <v>345</v>
      </c>
      <c r="G60" s="130" t="s">
        <v>432</v>
      </c>
      <c r="H60" s="130" t="s">
        <v>433</v>
      </c>
      <c r="I60" s="130" t="s">
        <v>546</v>
      </c>
      <c r="J60" s="130" t="s">
        <v>547</v>
      </c>
      <c r="K60" s="130" t="s">
        <v>523</v>
      </c>
      <c r="L60" s="130" t="s">
        <v>110</v>
      </c>
      <c r="M60" s="130" t="s">
        <v>436</v>
      </c>
      <c r="N60" s="130" t="s">
        <v>437</v>
      </c>
      <c r="Q60" s="130" t="s">
        <v>548</v>
      </c>
      <c r="R60" s="130" t="s">
        <v>549</v>
      </c>
      <c r="S60" s="130" t="s">
        <v>292</v>
      </c>
      <c r="T60" s="130" t="s">
        <v>293</v>
      </c>
    </row>
    <row r="61" spans="1:20" x14ac:dyDescent="0.35">
      <c r="A61" s="130" t="s">
        <v>550</v>
      </c>
      <c r="B61" s="130" t="s">
        <v>551</v>
      </c>
      <c r="C61" s="130" t="s">
        <v>279</v>
      </c>
      <c r="D61" s="130" t="s">
        <v>363</v>
      </c>
      <c r="E61" s="130" t="s">
        <v>364</v>
      </c>
      <c r="F61" s="130" t="s">
        <v>345</v>
      </c>
      <c r="G61" s="130" t="s">
        <v>458</v>
      </c>
      <c r="H61" s="130" t="s">
        <v>459</v>
      </c>
      <c r="I61" s="130" t="s">
        <v>398</v>
      </c>
      <c r="J61" s="130" t="s">
        <v>399</v>
      </c>
      <c r="K61" s="130" t="s">
        <v>392</v>
      </c>
      <c r="L61" s="130" t="s">
        <v>393</v>
      </c>
      <c r="M61" s="130" t="s">
        <v>288</v>
      </c>
      <c r="N61" s="130" t="s">
        <v>289</v>
      </c>
      <c r="Q61" s="130" t="s">
        <v>552</v>
      </c>
      <c r="R61" s="130" t="s">
        <v>553</v>
      </c>
      <c r="S61" s="130" t="s">
        <v>292</v>
      </c>
      <c r="T61" s="130" t="s">
        <v>293</v>
      </c>
    </row>
    <row r="62" spans="1:20" x14ac:dyDescent="0.35">
      <c r="A62" s="130" t="s">
        <v>554</v>
      </c>
      <c r="B62" s="130" t="s">
        <v>555</v>
      </c>
      <c r="C62" s="130" t="s">
        <v>279</v>
      </c>
      <c r="D62" s="130" t="s">
        <v>363</v>
      </c>
      <c r="E62" s="130" t="s">
        <v>364</v>
      </c>
      <c r="F62" s="130" t="s">
        <v>345</v>
      </c>
      <c r="G62" s="130" t="s">
        <v>388</v>
      </c>
      <c r="H62" s="130" t="s">
        <v>389</v>
      </c>
      <c r="I62" s="130" t="s">
        <v>398</v>
      </c>
      <c r="J62" s="130" t="s">
        <v>399</v>
      </c>
      <c r="K62" s="130" t="s">
        <v>392</v>
      </c>
      <c r="L62" s="130" t="s">
        <v>393</v>
      </c>
      <c r="M62" s="130" t="s">
        <v>288</v>
      </c>
      <c r="N62" s="130" t="s">
        <v>289</v>
      </c>
      <c r="Q62" s="130" t="s">
        <v>552</v>
      </c>
      <c r="R62" s="130" t="s">
        <v>553</v>
      </c>
      <c r="S62" s="130" t="s">
        <v>292</v>
      </c>
      <c r="T62" s="130" t="s">
        <v>293</v>
      </c>
    </row>
    <row r="63" spans="1:20" x14ac:dyDescent="0.35">
      <c r="A63" s="130" t="s">
        <v>556</v>
      </c>
      <c r="B63" s="130" t="s">
        <v>557</v>
      </c>
      <c r="C63" s="130" t="s">
        <v>279</v>
      </c>
      <c r="D63" s="130" t="s">
        <v>363</v>
      </c>
      <c r="E63" s="130" t="s">
        <v>364</v>
      </c>
      <c r="F63" s="130" t="s">
        <v>334</v>
      </c>
      <c r="G63" s="130" t="s">
        <v>432</v>
      </c>
      <c r="H63" s="130" t="s">
        <v>433</v>
      </c>
      <c r="I63" s="130" t="s">
        <v>558</v>
      </c>
      <c r="J63" s="130" t="s">
        <v>559</v>
      </c>
      <c r="K63" s="130" t="s">
        <v>402</v>
      </c>
      <c r="L63" s="130" t="s">
        <v>126</v>
      </c>
      <c r="M63" s="130" t="s">
        <v>436</v>
      </c>
      <c r="N63" s="130" t="s">
        <v>437</v>
      </c>
      <c r="Q63" s="130" t="s">
        <v>560</v>
      </c>
      <c r="R63" s="130" t="s">
        <v>561</v>
      </c>
      <c r="S63" s="130" t="s">
        <v>292</v>
      </c>
      <c r="T63" s="130" t="s">
        <v>293</v>
      </c>
    </row>
    <row r="64" spans="1:20" x14ac:dyDescent="0.35">
      <c r="A64" s="130" t="s">
        <v>562</v>
      </c>
      <c r="B64" s="130" t="s">
        <v>563</v>
      </c>
      <c r="C64" s="130" t="s">
        <v>279</v>
      </c>
      <c r="D64" s="130" t="s">
        <v>363</v>
      </c>
      <c r="E64" s="130" t="s">
        <v>364</v>
      </c>
      <c r="F64" s="130" t="s">
        <v>334</v>
      </c>
      <c r="G64" s="130" t="s">
        <v>458</v>
      </c>
      <c r="H64" s="130" t="s">
        <v>459</v>
      </c>
      <c r="I64" s="130" t="s">
        <v>564</v>
      </c>
      <c r="J64" s="130" t="s">
        <v>565</v>
      </c>
      <c r="K64" s="130" t="s">
        <v>392</v>
      </c>
      <c r="L64" s="130" t="s">
        <v>393</v>
      </c>
      <c r="M64" s="130" t="s">
        <v>288</v>
      </c>
      <c r="N64" s="130" t="s">
        <v>289</v>
      </c>
      <c r="Q64" s="130" t="s">
        <v>566</v>
      </c>
      <c r="R64" s="130" t="s">
        <v>567</v>
      </c>
      <c r="S64" s="130" t="s">
        <v>292</v>
      </c>
      <c r="T64" s="130" t="s">
        <v>293</v>
      </c>
    </row>
    <row r="65" spans="1:20" x14ac:dyDescent="0.35">
      <c r="A65" s="130" t="s">
        <v>568</v>
      </c>
      <c r="B65" s="130" t="s">
        <v>569</v>
      </c>
      <c r="C65" s="130" t="s">
        <v>279</v>
      </c>
      <c r="D65" s="130" t="s">
        <v>363</v>
      </c>
      <c r="E65" s="130" t="s">
        <v>364</v>
      </c>
      <c r="F65" s="130" t="s">
        <v>334</v>
      </c>
      <c r="G65" s="130" t="s">
        <v>388</v>
      </c>
      <c r="H65" s="130" t="s">
        <v>389</v>
      </c>
      <c r="I65" s="130" t="s">
        <v>564</v>
      </c>
      <c r="J65" s="130" t="s">
        <v>565</v>
      </c>
      <c r="K65" s="130" t="s">
        <v>392</v>
      </c>
      <c r="L65" s="130" t="s">
        <v>393</v>
      </c>
      <c r="M65" s="130" t="s">
        <v>288</v>
      </c>
      <c r="N65" s="130" t="s">
        <v>289</v>
      </c>
      <c r="Q65" s="130" t="s">
        <v>566</v>
      </c>
      <c r="R65" s="130" t="s">
        <v>567</v>
      </c>
      <c r="S65" s="130" t="s">
        <v>292</v>
      </c>
      <c r="T65" s="130" t="s">
        <v>293</v>
      </c>
    </row>
    <row r="66" spans="1:20" x14ac:dyDescent="0.35">
      <c r="A66" s="130" t="s">
        <v>570</v>
      </c>
      <c r="B66" s="130" t="s">
        <v>571</v>
      </c>
      <c r="C66" s="130" t="s">
        <v>279</v>
      </c>
      <c r="D66" s="130" t="s">
        <v>363</v>
      </c>
      <c r="E66" s="130" t="s">
        <v>364</v>
      </c>
      <c r="F66" s="130" t="s">
        <v>334</v>
      </c>
      <c r="G66" s="130" t="s">
        <v>458</v>
      </c>
      <c r="H66" s="130" t="s">
        <v>459</v>
      </c>
      <c r="I66" s="130" t="s">
        <v>572</v>
      </c>
      <c r="J66" s="130" t="s">
        <v>573</v>
      </c>
      <c r="K66" s="130" t="s">
        <v>392</v>
      </c>
      <c r="L66" s="130" t="s">
        <v>393</v>
      </c>
      <c r="M66" s="130" t="s">
        <v>288</v>
      </c>
      <c r="N66" s="130" t="s">
        <v>289</v>
      </c>
      <c r="Q66" s="130" t="s">
        <v>574</v>
      </c>
      <c r="R66" s="130" t="s">
        <v>575</v>
      </c>
      <c r="S66" s="130" t="s">
        <v>292</v>
      </c>
      <c r="T66" s="130" t="s">
        <v>293</v>
      </c>
    </row>
    <row r="67" spans="1:20" x14ac:dyDescent="0.35">
      <c r="A67" s="130" t="s">
        <v>576</v>
      </c>
      <c r="B67" s="130" t="s">
        <v>577</v>
      </c>
      <c r="C67" s="130" t="s">
        <v>279</v>
      </c>
      <c r="D67" s="130" t="s">
        <v>363</v>
      </c>
      <c r="E67" s="130" t="s">
        <v>364</v>
      </c>
      <c r="F67" s="130" t="s">
        <v>334</v>
      </c>
      <c r="G67" s="130" t="s">
        <v>388</v>
      </c>
      <c r="H67" s="130" t="s">
        <v>389</v>
      </c>
      <c r="I67" s="130" t="s">
        <v>572</v>
      </c>
      <c r="J67" s="130" t="s">
        <v>573</v>
      </c>
      <c r="K67" s="130" t="s">
        <v>392</v>
      </c>
      <c r="L67" s="130" t="s">
        <v>393</v>
      </c>
      <c r="M67" s="130" t="s">
        <v>288</v>
      </c>
      <c r="N67" s="130" t="s">
        <v>289</v>
      </c>
      <c r="Q67" s="130" t="s">
        <v>574</v>
      </c>
      <c r="R67" s="130" t="s">
        <v>575</v>
      </c>
      <c r="S67" s="130" t="s">
        <v>292</v>
      </c>
      <c r="T67" s="130" t="s">
        <v>293</v>
      </c>
    </row>
    <row r="68" spans="1:20" x14ac:dyDescent="0.35">
      <c r="A68" s="130" t="s">
        <v>578</v>
      </c>
      <c r="B68" s="130" t="s">
        <v>579</v>
      </c>
      <c r="C68" s="130" t="s">
        <v>279</v>
      </c>
      <c r="D68" s="130" t="s">
        <v>363</v>
      </c>
      <c r="E68" s="130" t="s">
        <v>364</v>
      </c>
      <c r="F68" s="130" t="s">
        <v>334</v>
      </c>
      <c r="G68" s="130" t="s">
        <v>458</v>
      </c>
      <c r="H68" s="130" t="s">
        <v>459</v>
      </c>
      <c r="I68" s="130" t="s">
        <v>572</v>
      </c>
      <c r="J68" s="130" t="s">
        <v>573</v>
      </c>
      <c r="K68" s="130" t="s">
        <v>392</v>
      </c>
      <c r="L68" s="130" t="s">
        <v>393</v>
      </c>
      <c r="M68" s="130" t="s">
        <v>288</v>
      </c>
      <c r="N68" s="130" t="s">
        <v>289</v>
      </c>
      <c r="Q68" s="130" t="s">
        <v>580</v>
      </c>
      <c r="R68" s="130" t="s">
        <v>581</v>
      </c>
      <c r="S68" s="130" t="s">
        <v>292</v>
      </c>
      <c r="T68" s="130" t="s">
        <v>293</v>
      </c>
    </row>
    <row r="69" spans="1:20" x14ac:dyDescent="0.35">
      <c r="A69" s="130" t="s">
        <v>582</v>
      </c>
      <c r="B69" s="130" t="s">
        <v>583</v>
      </c>
      <c r="C69" s="130" t="s">
        <v>279</v>
      </c>
      <c r="D69" s="130" t="s">
        <v>363</v>
      </c>
      <c r="E69" s="130" t="s">
        <v>364</v>
      </c>
      <c r="F69" s="130" t="s">
        <v>334</v>
      </c>
      <c r="G69" s="130" t="s">
        <v>388</v>
      </c>
      <c r="H69" s="130" t="s">
        <v>389</v>
      </c>
      <c r="I69" s="130" t="s">
        <v>572</v>
      </c>
      <c r="J69" s="130" t="s">
        <v>573</v>
      </c>
      <c r="K69" s="130" t="s">
        <v>392</v>
      </c>
      <c r="L69" s="130" t="s">
        <v>393</v>
      </c>
      <c r="M69" s="130" t="s">
        <v>288</v>
      </c>
      <c r="N69" s="130" t="s">
        <v>289</v>
      </c>
      <c r="Q69" s="130" t="s">
        <v>580</v>
      </c>
      <c r="R69" s="130" t="s">
        <v>581</v>
      </c>
      <c r="S69" s="130" t="s">
        <v>292</v>
      </c>
      <c r="T69" s="130" t="s">
        <v>293</v>
      </c>
    </row>
    <row r="70" spans="1:20" x14ac:dyDescent="0.35">
      <c r="A70" s="130" t="s">
        <v>584</v>
      </c>
      <c r="B70" s="130" t="s">
        <v>585</v>
      </c>
      <c r="C70" s="130" t="s">
        <v>279</v>
      </c>
      <c r="D70" s="130" t="s">
        <v>363</v>
      </c>
      <c r="E70" s="130" t="s">
        <v>364</v>
      </c>
      <c r="F70" s="130" t="s">
        <v>345</v>
      </c>
      <c r="G70" s="130" t="s">
        <v>335</v>
      </c>
      <c r="H70" s="130" t="s">
        <v>336</v>
      </c>
      <c r="I70" s="130" t="s">
        <v>586</v>
      </c>
      <c r="J70" s="130" t="s">
        <v>587</v>
      </c>
      <c r="K70" s="130" t="s">
        <v>588</v>
      </c>
      <c r="L70" s="130" t="s">
        <v>589</v>
      </c>
      <c r="M70" s="130" t="s">
        <v>288</v>
      </c>
      <c r="N70" s="130" t="s">
        <v>289</v>
      </c>
      <c r="Q70" s="130" t="s">
        <v>590</v>
      </c>
      <c r="R70" s="130" t="s">
        <v>591</v>
      </c>
      <c r="S70" s="130" t="s">
        <v>292</v>
      </c>
      <c r="T70" s="130" t="s">
        <v>293</v>
      </c>
    </row>
    <row r="71" spans="1:20" x14ac:dyDescent="0.35">
      <c r="A71" s="130" t="s">
        <v>592</v>
      </c>
      <c r="B71" s="130" t="s">
        <v>593</v>
      </c>
      <c r="C71" s="130" t="s">
        <v>279</v>
      </c>
      <c r="D71" s="130" t="s">
        <v>363</v>
      </c>
      <c r="E71" s="130" t="s">
        <v>364</v>
      </c>
      <c r="F71" s="130" t="s">
        <v>334</v>
      </c>
      <c r="G71" s="130" t="s">
        <v>432</v>
      </c>
      <c r="H71" s="130" t="s">
        <v>433</v>
      </c>
      <c r="I71" s="130" t="s">
        <v>594</v>
      </c>
      <c r="J71" s="130" t="s">
        <v>595</v>
      </c>
      <c r="K71" s="130" t="s">
        <v>392</v>
      </c>
      <c r="L71" s="130" t="s">
        <v>393</v>
      </c>
      <c r="M71" s="130" t="s">
        <v>436</v>
      </c>
      <c r="N71" s="130" t="s">
        <v>437</v>
      </c>
      <c r="Q71" s="130" t="s">
        <v>596</v>
      </c>
      <c r="R71" s="130" t="s">
        <v>597</v>
      </c>
      <c r="S71" s="130" t="s">
        <v>292</v>
      </c>
      <c r="T71" s="130" t="s">
        <v>293</v>
      </c>
    </row>
    <row r="72" spans="1:20" x14ac:dyDescent="0.35">
      <c r="A72" s="130" t="s">
        <v>598</v>
      </c>
      <c r="B72" s="130" t="s">
        <v>599</v>
      </c>
      <c r="C72" s="130" t="s">
        <v>279</v>
      </c>
      <c r="D72" s="130" t="s">
        <v>363</v>
      </c>
      <c r="E72" s="130" t="s">
        <v>364</v>
      </c>
      <c r="F72" s="130" t="s">
        <v>345</v>
      </c>
      <c r="G72" s="130" t="s">
        <v>432</v>
      </c>
      <c r="H72" s="130" t="s">
        <v>433</v>
      </c>
      <c r="I72" s="130" t="s">
        <v>398</v>
      </c>
      <c r="J72" s="130" t="s">
        <v>399</v>
      </c>
      <c r="K72" s="130" t="s">
        <v>409</v>
      </c>
      <c r="L72" s="130" t="s">
        <v>102</v>
      </c>
      <c r="M72" s="130" t="s">
        <v>436</v>
      </c>
      <c r="N72" s="130" t="s">
        <v>437</v>
      </c>
      <c r="Q72" s="130" t="s">
        <v>600</v>
      </c>
      <c r="R72" s="130" t="s">
        <v>601</v>
      </c>
      <c r="S72" s="130" t="s">
        <v>292</v>
      </c>
      <c r="T72" s="130" t="s">
        <v>293</v>
      </c>
    </row>
    <row r="73" spans="1:20" x14ac:dyDescent="0.35">
      <c r="A73" s="130" t="s">
        <v>602</v>
      </c>
      <c r="B73" s="130" t="s">
        <v>551</v>
      </c>
      <c r="C73" s="130" t="s">
        <v>279</v>
      </c>
      <c r="D73" s="130" t="s">
        <v>363</v>
      </c>
      <c r="E73" s="130" t="s">
        <v>364</v>
      </c>
      <c r="F73" s="130" t="s">
        <v>345</v>
      </c>
      <c r="G73" s="130" t="s">
        <v>458</v>
      </c>
      <c r="H73" s="130" t="s">
        <v>459</v>
      </c>
      <c r="I73" s="130" t="s">
        <v>398</v>
      </c>
      <c r="J73" s="130" t="s">
        <v>399</v>
      </c>
      <c r="K73" s="130" t="s">
        <v>392</v>
      </c>
      <c r="L73" s="130" t="s">
        <v>393</v>
      </c>
      <c r="M73" s="130" t="s">
        <v>288</v>
      </c>
      <c r="N73" s="130" t="s">
        <v>289</v>
      </c>
      <c r="Q73" s="130" t="s">
        <v>552</v>
      </c>
      <c r="R73" s="130" t="s">
        <v>553</v>
      </c>
      <c r="S73" s="130" t="s">
        <v>292</v>
      </c>
      <c r="T73" s="130" t="s">
        <v>293</v>
      </c>
    </row>
    <row r="74" spans="1:20" x14ac:dyDescent="0.35">
      <c r="A74" s="130" t="s">
        <v>603</v>
      </c>
      <c r="B74" s="130" t="s">
        <v>555</v>
      </c>
      <c r="C74" s="130" t="s">
        <v>279</v>
      </c>
      <c r="D74" s="130" t="s">
        <v>363</v>
      </c>
      <c r="E74" s="130" t="s">
        <v>364</v>
      </c>
      <c r="F74" s="130" t="s">
        <v>345</v>
      </c>
      <c r="G74" s="130" t="s">
        <v>388</v>
      </c>
      <c r="H74" s="130" t="s">
        <v>389</v>
      </c>
      <c r="I74" s="130" t="s">
        <v>398</v>
      </c>
      <c r="J74" s="130" t="s">
        <v>399</v>
      </c>
      <c r="K74" s="130" t="s">
        <v>392</v>
      </c>
      <c r="L74" s="130" t="s">
        <v>393</v>
      </c>
      <c r="M74" s="130" t="s">
        <v>288</v>
      </c>
      <c r="N74" s="130" t="s">
        <v>289</v>
      </c>
      <c r="Q74" s="130" t="s">
        <v>552</v>
      </c>
      <c r="R74" s="130" t="s">
        <v>553</v>
      </c>
      <c r="S74" s="130" t="s">
        <v>292</v>
      </c>
      <c r="T74" s="130" t="s">
        <v>293</v>
      </c>
    </row>
    <row r="75" spans="1:20" x14ac:dyDescent="0.35">
      <c r="A75" s="130" t="s">
        <v>604</v>
      </c>
      <c r="B75" s="130" t="s">
        <v>605</v>
      </c>
      <c r="C75" s="130" t="s">
        <v>279</v>
      </c>
      <c r="D75" s="130" t="s">
        <v>363</v>
      </c>
      <c r="E75" s="130" t="s">
        <v>364</v>
      </c>
      <c r="F75" s="130" t="s">
        <v>345</v>
      </c>
      <c r="G75" s="130" t="s">
        <v>335</v>
      </c>
      <c r="H75" s="130" t="s">
        <v>336</v>
      </c>
      <c r="I75" s="130" t="s">
        <v>586</v>
      </c>
      <c r="J75" s="130" t="s">
        <v>587</v>
      </c>
      <c r="K75" s="130" t="s">
        <v>588</v>
      </c>
      <c r="L75" s="130" t="s">
        <v>589</v>
      </c>
      <c r="M75" s="130" t="s">
        <v>288</v>
      </c>
      <c r="N75" s="130" t="s">
        <v>289</v>
      </c>
      <c r="Q75" s="130" t="s">
        <v>606</v>
      </c>
      <c r="R75" s="130" t="s">
        <v>607</v>
      </c>
      <c r="S75" s="130" t="s">
        <v>292</v>
      </c>
      <c r="T75" s="130" t="s">
        <v>293</v>
      </c>
    </row>
    <row r="76" spans="1:20" x14ac:dyDescent="0.35">
      <c r="A76" s="130" t="s">
        <v>608</v>
      </c>
      <c r="B76" s="130" t="s">
        <v>609</v>
      </c>
      <c r="C76" s="130" t="s">
        <v>279</v>
      </c>
      <c r="D76" s="130" t="s">
        <v>363</v>
      </c>
      <c r="E76" s="130" t="s">
        <v>364</v>
      </c>
      <c r="F76" s="130" t="s">
        <v>345</v>
      </c>
      <c r="G76" s="130" t="s">
        <v>432</v>
      </c>
      <c r="H76" s="130" t="s">
        <v>433</v>
      </c>
      <c r="I76" s="130" t="s">
        <v>398</v>
      </c>
      <c r="J76" s="130" t="s">
        <v>399</v>
      </c>
      <c r="K76" s="130" t="s">
        <v>588</v>
      </c>
      <c r="L76" s="130" t="s">
        <v>589</v>
      </c>
      <c r="M76" s="130" t="s">
        <v>436</v>
      </c>
      <c r="N76" s="130" t="s">
        <v>437</v>
      </c>
      <c r="Q76" s="130" t="s">
        <v>610</v>
      </c>
      <c r="R76" s="130" t="s">
        <v>611</v>
      </c>
      <c r="S76" s="130" t="s">
        <v>292</v>
      </c>
      <c r="T76" s="130" t="s">
        <v>293</v>
      </c>
    </row>
    <row r="77" spans="1:20" x14ac:dyDescent="0.35">
      <c r="A77" s="130" t="s">
        <v>612</v>
      </c>
      <c r="B77" s="130" t="s">
        <v>613</v>
      </c>
      <c r="C77" s="130" t="s">
        <v>279</v>
      </c>
      <c r="D77" s="130" t="s">
        <v>363</v>
      </c>
      <c r="E77" s="130" t="s">
        <v>364</v>
      </c>
      <c r="F77" s="130" t="s">
        <v>345</v>
      </c>
      <c r="G77" s="130" t="s">
        <v>346</v>
      </c>
      <c r="H77" s="130" t="s">
        <v>347</v>
      </c>
      <c r="I77" s="130" t="s">
        <v>75</v>
      </c>
      <c r="J77" s="130" t="s">
        <v>485</v>
      </c>
      <c r="K77" s="130" t="s">
        <v>402</v>
      </c>
      <c r="L77" s="130" t="s">
        <v>126</v>
      </c>
      <c r="M77" s="130" t="s">
        <v>288</v>
      </c>
      <c r="N77" s="130" t="s">
        <v>289</v>
      </c>
      <c r="Q77" s="130" t="s">
        <v>614</v>
      </c>
      <c r="R77" s="130" t="s">
        <v>615</v>
      </c>
      <c r="S77" s="130" t="s">
        <v>292</v>
      </c>
      <c r="T77" s="130" t="s">
        <v>293</v>
      </c>
    </row>
    <row r="78" spans="1:20" x14ac:dyDescent="0.35">
      <c r="A78" s="130" t="s">
        <v>616</v>
      </c>
      <c r="B78" s="130" t="s">
        <v>617</v>
      </c>
      <c r="C78" s="130" t="s">
        <v>279</v>
      </c>
      <c r="D78" s="130" t="s">
        <v>363</v>
      </c>
      <c r="E78" s="130" t="s">
        <v>364</v>
      </c>
      <c r="F78" s="130" t="s">
        <v>345</v>
      </c>
      <c r="G78" s="130" t="s">
        <v>432</v>
      </c>
      <c r="H78" s="130" t="s">
        <v>433</v>
      </c>
      <c r="I78" s="130" t="s">
        <v>618</v>
      </c>
      <c r="J78" s="130" t="s">
        <v>619</v>
      </c>
      <c r="K78" s="130" t="s">
        <v>620</v>
      </c>
      <c r="L78" s="130" t="s">
        <v>98</v>
      </c>
      <c r="M78" s="130" t="s">
        <v>436</v>
      </c>
      <c r="N78" s="130" t="s">
        <v>437</v>
      </c>
      <c r="Q78" s="130" t="s">
        <v>621</v>
      </c>
      <c r="R78" s="130" t="s">
        <v>619</v>
      </c>
      <c r="S78" s="130" t="s">
        <v>292</v>
      </c>
      <c r="T78" s="130" t="s">
        <v>293</v>
      </c>
    </row>
    <row r="79" spans="1:20" x14ac:dyDescent="0.35">
      <c r="A79" s="130" t="s">
        <v>622</v>
      </c>
      <c r="B79" s="130" t="s">
        <v>623</v>
      </c>
      <c r="C79" s="130" t="s">
        <v>279</v>
      </c>
      <c r="D79" s="130" t="s">
        <v>363</v>
      </c>
      <c r="E79" s="130" t="s">
        <v>364</v>
      </c>
      <c r="F79" s="130" t="s">
        <v>345</v>
      </c>
      <c r="G79" s="130" t="s">
        <v>432</v>
      </c>
      <c r="H79" s="130" t="s">
        <v>433</v>
      </c>
      <c r="I79" s="130" t="s">
        <v>624</v>
      </c>
      <c r="J79" s="130" t="s">
        <v>625</v>
      </c>
      <c r="K79" s="130" t="s">
        <v>500</v>
      </c>
      <c r="L79" s="130" t="s">
        <v>112</v>
      </c>
      <c r="M79" s="130" t="s">
        <v>436</v>
      </c>
      <c r="N79" s="130" t="s">
        <v>437</v>
      </c>
      <c r="Q79" s="130" t="s">
        <v>626</v>
      </c>
      <c r="R79" s="130" t="s">
        <v>625</v>
      </c>
      <c r="S79" s="130" t="s">
        <v>292</v>
      </c>
      <c r="T79" s="130" t="s">
        <v>293</v>
      </c>
    </row>
    <row r="80" spans="1:20" x14ac:dyDescent="0.35">
      <c r="A80" s="130" t="s">
        <v>627</v>
      </c>
      <c r="B80" s="130" t="s">
        <v>628</v>
      </c>
      <c r="C80" s="130" t="s">
        <v>279</v>
      </c>
      <c r="D80" s="130" t="s">
        <v>363</v>
      </c>
      <c r="E80" s="130" t="s">
        <v>364</v>
      </c>
      <c r="F80" s="130" t="s">
        <v>629</v>
      </c>
      <c r="G80" s="130" t="s">
        <v>432</v>
      </c>
      <c r="H80" s="130" t="s">
        <v>433</v>
      </c>
      <c r="I80" s="130" t="s">
        <v>630</v>
      </c>
      <c r="J80" s="130" t="s">
        <v>631</v>
      </c>
      <c r="K80" s="130" t="s">
        <v>500</v>
      </c>
      <c r="L80" s="130" t="s">
        <v>112</v>
      </c>
      <c r="M80" s="130" t="s">
        <v>436</v>
      </c>
      <c r="N80" s="130" t="s">
        <v>437</v>
      </c>
      <c r="Q80" s="130" t="s">
        <v>632</v>
      </c>
      <c r="R80" s="130" t="s">
        <v>633</v>
      </c>
      <c r="S80" s="130" t="s">
        <v>292</v>
      </c>
      <c r="T80" s="130" t="s">
        <v>293</v>
      </c>
    </row>
    <row r="81" spans="1:20" x14ac:dyDescent="0.35">
      <c r="A81" s="130" t="s">
        <v>634</v>
      </c>
      <c r="B81" s="130" t="s">
        <v>635</v>
      </c>
      <c r="C81" s="130" t="s">
        <v>279</v>
      </c>
      <c r="D81" s="130" t="s">
        <v>363</v>
      </c>
      <c r="E81" s="130" t="s">
        <v>364</v>
      </c>
      <c r="F81" s="130" t="s">
        <v>345</v>
      </c>
      <c r="G81" s="130" t="s">
        <v>335</v>
      </c>
      <c r="H81" s="130" t="s">
        <v>336</v>
      </c>
      <c r="I81" s="130" t="s">
        <v>75</v>
      </c>
      <c r="J81" s="130" t="s">
        <v>485</v>
      </c>
      <c r="K81" s="130" t="s">
        <v>402</v>
      </c>
      <c r="L81" s="130" t="s">
        <v>126</v>
      </c>
      <c r="M81" s="130" t="s">
        <v>288</v>
      </c>
      <c r="N81" s="130" t="s">
        <v>289</v>
      </c>
      <c r="Q81" s="130" t="s">
        <v>614</v>
      </c>
      <c r="R81" s="130" t="s">
        <v>615</v>
      </c>
      <c r="S81" s="130" t="s">
        <v>292</v>
      </c>
      <c r="T81" s="130" t="s">
        <v>293</v>
      </c>
    </row>
    <row r="82" spans="1:20" x14ac:dyDescent="0.35">
      <c r="A82" s="130" t="s">
        <v>636</v>
      </c>
      <c r="B82" s="130" t="s">
        <v>637</v>
      </c>
      <c r="C82" s="130" t="s">
        <v>279</v>
      </c>
      <c r="D82" s="130" t="s">
        <v>363</v>
      </c>
      <c r="E82" s="130" t="s">
        <v>364</v>
      </c>
      <c r="F82" s="130" t="s">
        <v>345</v>
      </c>
      <c r="G82" s="130" t="s">
        <v>458</v>
      </c>
      <c r="H82" s="130" t="s">
        <v>459</v>
      </c>
      <c r="I82" s="130" t="s">
        <v>398</v>
      </c>
      <c r="J82" s="130" t="s">
        <v>399</v>
      </c>
      <c r="K82" s="130" t="s">
        <v>392</v>
      </c>
      <c r="L82" s="130" t="s">
        <v>393</v>
      </c>
      <c r="M82" s="130" t="s">
        <v>288</v>
      </c>
      <c r="N82" s="130" t="s">
        <v>289</v>
      </c>
      <c r="Q82" s="130" t="s">
        <v>638</v>
      </c>
      <c r="R82" s="130" t="s">
        <v>639</v>
      </c>
      <c r="S82" s="130" t="s">
        <v>292</v>
      </c>
      <c r="T82" s="130" t="s">
        <v>293</v>
      </c>
    </row>
    <row r="83" spans="1:20" x14ac:dyDescent="0.35">
      <c r="A83" s="130" t="s">
        <v>640</v>
      </c>
      <c r="B83" s="130" t="s">
        <v>641</v>
      </c>
      <c r="C83" s="130" t="s">
        <v>279</v>
      </c>
      <c r="D83" s="130" t="s">
        <v>363</v>
      </c>
      <c r="E83" s="130" t="s">
        <v>364</v>
      </c>
      <c r="F83" s="130" t="s">
        <v>345</v>
      </c>
      <c r="G83" s="130" t="s">
        <v>388</v>
      </c>
      <c r="H83" s="130" t="s">
        <v>389</v>
      </c>
      <c r="I83" s="130" t="s">
        <v>398</v>
      </c>
      <c r="J83" s="130" t="s">
        <v>399</v>
      </c>
      <c r="K83" s="130" t="s">
        <v>392</v>
      </c>
      <c r="L83" s="130" t="s">
        <v>393</v>
      </c>
      <c r="M83" s="130" t="s">
        <v>288</v>
      </c>
      <c r="N83" s="130" t="s">
        <v>289</v>
      </c>
      <c r="Q83" s="130" t="s">
        <v>638</v>
      </c>
      <c r="R83" s="130" t="s">
        <v>639</v>
      </c>
      <c r="S83" s="130" t="s">
        <v>292</v>
      </c>
      <c r="T83" s="130" t="s">
        <v>293</v>
      </c>
    </row>
    <row r="84" spans="1:20" x14ac:dyDescent="0.35">
      <c r="A84" s="130" t="s">
        <v>642</v>
      </c>
      <c r="B84" s="130" t="s">
        <v>643</v>
      </c>
      <c r="C84" s="130" t="s">
        <v>279</v>
      </c>
      <c r="D84" s="130" t="s">
        <v>363</v>
      </c>
      <c r="E84" s="130" t="s">
        <v>364</v>
      </c>
      <c r="F84" s="130" t="s">
        <v>345</v>
      </c>
      <c r="G84" s="130" t="s">
        <v>432</v>
      </c>
      <c r="H84" s="130" t="s">
        <v>433</v>
      </c>
      <c r="I84" s="130" t="s">
        <v>644</v>
      </c>
      <c r="J84" s="130" t="s">
        <v>645</v>
      </c>
      <c r="K84" s="130" t="s">
        <v>588</v>
      </c>
      <c r="L84" s="130" t="s">
        <v>589</v>
      </c>
      <c r="M84" s="130" t="s">
        <v>436</v>
      </c>
      <c r="N84" s="130" t="s">
        <v>437</v>
      </c>
      <c r="Q84" s="130" t="s">
        <v>646</v>
      </c>
      <c r="R84" s="130" t="s">
        <v>645</v>
      </c>
      <c r="S84" s="130" t="s">
        <v>292</v>
      </c>
      <c r="T84" s="130" t="s">
        <v>293</v>
      </c>
    </row>
    <row r="85" spans="1:20" x14ac:dyDescent="0.35">
      <c r="A85" s="130" t="s">
        <v>647</v>
      </c>
      <c r="B85" s="130" t="s">
        <v>648</v>
      </c>
      <c r="C85" s="130" t="s">
        <v>279</v>
      </c>
      <c r="D85" s="130" t="s">
        <v>363</v>
      </c>
      <c r="E85" s="130" t="s">
        <v>364</v>
      </c>
      <c r="F85" s="130" t="s">
        <v>345</v>
      </c>
      <c r="G85" s="130" t="s">
        <v>458</v>
      </c>
      <c r="H85" s="130" t="s">
        <v>459</v>
      </c>
      <c r="I85" s="130" t="s">
        <v>398</v>
      </c>
      <c r="J85" s="130" t="s">
        <v>399</v>
      </c>
      <c r="K85" s="130" t="s">
        <v>392</v>
      </c>
      <c r="L85" s="130" t="s">
        <v>393</v>
      </c>
      <c r="M85" s="130" t="s">
        <v>288</v>
      </c>
      <c r="N85" s="130" t="s">
        <v>289</v>
      </c>
      <c r="Q85" s="130" t="s">
        <v>649</v>
      </c>
      <c r="R85" s="130" t="s">
        <v>650</v>
      </c>
      <c r="S85" s="130" t="s">
        <v>292</v>
      </c>
      <c r="T85" s="130" t="s">
        <v>293</v>
      </c>
    </row>
    <row r="86" spans="1:20" x14ac:dyDescent="0.35">
      <c r="A86" s="130" t="s">
        <v>651</v>
      </c>
      <c r="B86" s="130" t="s">
        <v>652</v>
      </c>
      <c r="C86" s="130" t="s">
        <v>279</v>
      </c>
      <c r="D86" s="130" t="s">
        <v>363</v>
      </c>
      <c r="E86" s="130" t="s">
        <v>364</v>
      </c>
      <c r="F86" s="130" t="s">
        <v>345</v>
      </c>
      <c r="G86" s="130" t="s">
        <v>388</v>
      </c>
      <c r="H86" s="130" t="s">
        <v>389</v>
      </c>
      <c r="I86" s="130" t="s">
        <v>398</v>
      </c>
      <c r="J86" s="130" t="s">
        <v>399</v>
      </c>
      <c r="K86" s="130" t="s">
        <v>392</v>
      </c>
      <c r="L86" s="130" t="s">
        <v>393</v>
      </c>
      <c r="M86" s="130" t="s">
        <v>288</v>
      </c>
      <c r="N86" s="130" t="s">
        <v>289</v>
      </c>
      <c r="Q86" s="130" t="s">
        <v>649</v>
      </c>
      <c r="R86" s="130" t="s">
        <v>650</v>
      </c>
      <c r="S86" s="130" t="s">
        <v>292</v>
      </c>
      <c r="T86" s="130" t="s">
        <v>293</v>
      </c>
    </row>
    <row r="87" spans="1:20" x14ac:dyDescent="0.35">
      <c r="A87" s="130" t="s">
        <v>653</v>
      </c>
      <c r="B87" s="130" t="s">
        <v>654</v>
      </c>
      <c r="C87" s="130" t="s">
        <v>279</v>
      </c>
      <c r="D87" s="130" t="s">
        <v>363</v>
      </c>
      <c r="E87" s="130" t="s">
        <v>364</v>
      </c>
      <c r="F87" s="130" t="s">
        <v>655</v>
      </c>
      <c r="G87" s="130" t="s">
        <v>432</v>
      </c>
      <c r="H87" s="130" t="s">
        <v>433</v>
      </c>
      <c r="I87" s="130" t="s">
        <v>656</v>
      </c>
      <c r="J87" s="130" t="s">
        <v>657</v>
      </c>
      <c r="K87" s="130" t="s">
        <v>256</v>
      </c>
      <c r="L87" s="130" t="s">
        <v>378</v>
      </c>
      <c r="M87" s="130" t="s">
        <v>436</v>
      </c>
      <c r="N87" s="130" t="s">
        <v>437</v>
      </c>
      <c r="Q87" s="130" t="s">
        <v>658</v>
      </c>
      <c r="R87" s="130" t="s">
        <v>659</v>
      </c>
      <c r="S87" s="130" t="s">
        <v>292</v>
      </c>
      <c r="T87" s="130" t="s">
        <v>293</v>
      </c>
    </row>
    <row r="88" spans="1:20" x14ac:dyDescent="0.35">
      <c r="A88" s="130" t="s">
        <v>660</v>
      </c>
      <c r="B88" s="130" t="s">
        <v>661</v>
      </c>
      <c r="C88" s="130" t="s">
        <v>279</v>
      </c>
      <c r="D88" s="130" t="s">
        <v>363</v>
      </c>
      <c r="E88" s="130" t="s">
        <v>364</v>
      </c>
      <c r="F88" s="130" t="s">
        <v>345</v>
      </c>
      <c r="G88" s="130" t="s">
        <v>458</v>
      </c>
      <c r="H88" s="130" t="s">
        <v>459</v>
      </c>
      <c r="I88" s="130" t="s">
        <v>75</v>
      </c>
      <c r="J88" s="130" t="s">
        <v>485</v>
      </c>
      <c r="K88" s="130" t="s">
        <v>402</v>
      </c>
      <c r="L88" s="130" t="s">
        <v>126</v>
      </c>
      <c r="M88" s="130" t="s">
        <v>288</v>
      </c>
      <c r="N88" s="130" t="s">
        <v>289</v>
      </c>
      <c r="Q88" s="130" t="s">
        <v>614</v>
      </c>
      <c r="R88" s="130" t="s">
        <v>615</v>
      </c>
      <c r="S88" s="130" t="s">
        <v>292</v>
      </c>
      <c r="T88" s="130" t="s">
        <v>293</v>
      </c>
    </row>
    <row r="89" spans="1:20" x14ac:dyDescent="0.35">
      <c r="A89" s="130" t="s">
        <v>662</v>
      </c>
      <c r="B89" s="130" t="s">
        <v>663</v>
      </c>
      <c r="C89" s="130" t="s">
        <v>279</v>
      </c>
      <c r="D89" s="130" t="s">
        <v>363</v>
      </c>
      <c r="E89" s="130" t="s">
        <v>364</v>
      </c>
      <c r="F89" s="130" t="s">
        <v>345</v>
      </c>
      <c r="G89" s="130" t="s">
        <v>388</v>
      </c>
      <c r="H89" s="130" t="s">
        <v>389</v>
      </c>
      <c r="I89" s="130" t="s">
        <v>75</v>
      </c>
      <c r="J89" s="130" t="s">
        <v>485</v>
      </c>
      <c r="K89" s="130" t="s">
        <v>402</v>
      </c>
      <c r="L89" s="130" t="s">
        <v>126</v>
      </c>
      <c r="M89" s="130" t="s">
        <v>288</v>
      </c>
      <c r="N89" s="130" t="s">
        <v>289</v>
      </c>
      <c r="Q89" s="130" t="s">
        <v>614</v>
      </c>
      <c r="R89" s="130" t="s">
        <v>615</v>
      </c>
      <c r="S89" s="130" t="s">
        <v>292</v>
      </c>
      <c r="T89" s="130" t="s">
        <v>293</v>
      </c>
    </row>
    <row r="90" spans="1:20" x14ac:dyDescent="0.35">
      <c r="A90" s="130" t="s">
        <v>664</v>
      </c>
      <c r="B90" s="130" t="s">
        <v>665</v>
      </c>
      <c r="C90" s="130" t="s">
        <v>279</v>
      </c>
      <c r="D90" s="130" t="s">
        <v>363</v>
      </c>
      <c r="E90" s="130" t="s">
        <v>364</v>
      </c>
      <c r="F90" s="130" t="s">
        <v>345</v>
      </c>
      <c r="G90" s="130" t="s">
        <v>346</v>
      </c>
      <c r="H90" s="130" t="s">
        <v>347</v>
      </c>
      <c r="I90" s="130" t="s">
        <v>666</v>
      </c>
      <c r="J90" s="130" t="s">
        <v>667</v>
      </c>
      <c r="K90" s="130" t="s">
        <v>668</v>
      </c>
      <c r="L90" s="130" t="s">
        <v>669</v>
      </c>
      <c r="M90" s="130" t="s">
        <v>288</v>
      </c>
      <c r="N90" s="130" t="s">
        <v>289</v>
      </c>
      <c r="Q90" s="130" t="s">
        <v>384</v>
      </c>
      <c r="R90" s="130" t="s">
        <v>385</v>
      </c>
      <c r="S90" s="130" t="s">
        <v>292</v>
      </c>
      <c r="T90" s="130" t="s">
        <v>293</v>
      </c>
    </row>
    <row r="91" spans="1:20" x14ac:dyDescent="0.35">
      <c r="A91" s="130" t="s">
        <v>670</v>
      </c>
      <c r="B91" s="130" t="s">
        <v>671</v>
      </c>
      <c r="C91" s="130" t="s">
        <v>279</v>
      </c>
      <c r="D91" s="130" t="s">
        <v>363</v>
      </c>
      <c r="E91" s="130" t="s">
        <v>364</v>
      </c>
      <c r="F91" s="130" t="s">
        <v>334</v>
      </c>
      <c r="G91" s="130" t="s">
        <v>335</v>
      </c>
      <c r="H91" s="130" t="s">
        <v>336</v>
      </c>
      <c r="I91" s="130" t="s">
        <v>666</v>
      </c>
      <c r="J91" s="130" t="s">
        <v>667</v>
      </c>
      <c r="K91" s="130" t="s">
        <v>668</v>
      </c>
      <c r="L91" s="130" t="s">
        <v>669</v>
      </c>
      <c r="M91" s="130" t="s">
        <v>288</v>
      </c>
      <c r="N91" s="130" t="s">
        <v>289</v>
      </c>
      <c r="Q91" s="130" t="s">
        <v>384</v>
      </c>
      <c r="R91" s="130" t="s">
        <v>385</v>
      </c>
      <c r="S91" s="130" t="s">
        <v>292</v>
      </c>
      <c r="T91" s="130" t="s">
        <v>293</v>
      </c>
    </row>
    <row r="92" spans="1:20" x14ac:dyDescent="0.35">
      <c r="A92" s="130" t="s">
        <v>672</v>
      </c>
      <c r="B92" s="130" t="s">
        <v>673</v>
      </c>
      <c r="C92" s="130" t="s">
        <v>279</v>
      </c>
      <c r="D92" s="130" t="s">
        <v>363</v>
      </c>
      <c r="E92" s="130" t="s">
        <v>364</v>
      </c>
      <c r="F92" s="130" t="s">
        <v>334</v>
      </c>
      <c r="G92" s="130" t="s">
        <v>458</v>
      </c>
      <c r="H92" s="130" t="s">
        <v>459</v>
      </c>
      <c r="I92" s="130" t="s">
        <v>666</v>
      </c>
      <c r="J92" s="130" t="s">
        <v>667</v>
      </c>
      <c r="K92" s="130" t="s">
        <v>668</v>
      </c>
      <c r="L92" s="130" t="s">
        <v>669</v>
      </c>
      <c r="M92" s="130" t="s">
        <v>288</v>
      </c>
      <c r="N92" s="130" t="s">
        <v>289</v>
      </c>
      <c r="Q92" s="130" t="s">
        <v>384</v>
      </c>
      <c r="R92" s="130" t="s">
        <v>385</v>
      </c>
      <c r="S92" s="130" t="s">
        <v>292</v>
      </c>
      <c r="T92" s="130" t="s">
        <v>293</v>
      </c>
    </row>
    <row r="93" spans="1:20" x14ac:dyDescent="0.35">
      <c r="A93" s="130" t="s">
        <v>674</v>
      </c>
      <c r="B93" s="130" t="s">
        <v>675</v>
      </c>
      <c r="C93" s="130" t="s">
        <v>279</v>
      </c>
      <c r="D93" s="130" t="s">
        <v>363</v>
      </c>
      <c r="E93" s="130" t="s">
        <v>364</v>
      </c>
      <c r="F93" s="130" t="s">
        <v>334</v>
      </c>
      <c r="G93" s="130" t="s">
        <v>432</v>
      </c>
      <c r="H93" s="130" t="s">
        <v>433</v>
      </c>
      <c r="I93" s="130" t="s">
        <v>676</v>
      </c>
      <c r="J93" s="130" t="s">
        <v>677</v>
      </c>
      <c r="K93" s="130" t="s">
        <v>392</v>
      </c>
      <c r="L93" s="130" t="s">
        <v>393</v>
      </c>
      <c r="M93" s="130" t="s">
        <v>436</v>
      </c>
      <c r="N93" s="130" t="s">
        <v>437</v>
      </c>
      <c r="Q93" s="130" t="s">
        <v>678</v>
      </c>
      <c r="R93" s="130" t="s">
        <v>679</v>
      </c>
      <c r="S93" s="130" t="s">
        <v>292</v>
      </c>
      <c r="T93" s="130" t="s">
        <v>293</v>
      </c>
    </row>
    <row r="94" spans="1:20" x14ac:dyDescent="0.35">
      <c r="A94" s="130" t="s">
        <v>680</v>
      </c>
      <c r="B94" s="130" t="s">
        <v>681</v>
      </c>
      <c r="C94" s="130" t="s">
        <v>279</v>
      </c>
      <c r="D94" s="130" t="s">
        <v>363</v>
      </c>
      <c r="E94" s="130" t="s">
        <v>364</v>
      </c>
      <c r="F94" s="130" t="s">
        <v>334</v>
      </c>
      <c r="G94" s="130" t="s">
        <v>432</v>
      </c>
      <c r="H94" s="130" t="s">
        <v>433</v>
      </c>
      <c r="I94" s="130" t="s">
        <v>682</v>
      </c>
      <c r="J94" s="130" t="s">
        <v>683</v>
      </c>
      <c r="K94" s="130" t="s">
        <v>392</v>
      </c>
      <c r="L94" s="130" t="s">
        <v>393</v>
      </c>
      <c r="M94" s="130" t="s">
        <v>436</v>
      </c>
      <c r="N94" s="130" t="s">
        <v>437</v>
      </c>
      <c r="Q94" s="130" t="s">
        <v>684</v>
      </c>
      <c r="R94" s="130" t="s">
        <v>685</v>
      </c>
      <c r="S94" s="130" t="s">
        <v>292</v>
      </c>
      <c r="T94" s="130" t="s">
        <v>293</v>
      </c>
    </row>
    <row r="95" spans="1:20" x14ac:dyDescent="0.35">
      <c r="A95" s="130" t="s">
        <v>686</v>
      </c>
      <c r="B95" s="130" t="s">
        <v>687</v>
      </c>
      <c r="C95" s="130" t="s">
        <v>279</v>
      </c>
      <c r="D95" s="130" t="s">
        <v>363</v>
      </c>
      <c r="E95" s="130" t="s">
        <v>364</v>
      </c>
      <c r="F95" s="130" t="s">
        <v>334</v>
      </c>
      <c r="G95" s="130" t="s">
        <v>432</v>
      </c>
      <c r="H95" s="130" t="s">
        <v>433</v>
      </c>
      <c r="I95" s="130" t="s">
        <v>682</v>
      </c>
      <c r="J95" s="130" t="s">
        <v>683</v>
      </c>
      <c r="K95" s="130" t="s">
        <v>392</v>
      </c>
      <c r="L95" s="130" t="s">
        <v>393</v>
      </c>
      <c r="M95" s="130" t="s">
        <v>436</v>
      </c>
      <c r="N95" s="130" t="s">
        <v>437</v>
      </c>
      <c r="Q95" s="130" t="s">
        <v>688</v>
      </c>
      <c r="R95" s="130" t="s">
        <v>689</v>
      </c>
      <c r="S95" s="130" t="s">
        <v>292</v>
      </c>
      <c r="T95" s="130" t="s">
        <v>293</v>
      </c>
    </row>
    <row r="96" spans="1:20" x14ac:dyDescent="0.35">
      <c r="A96" s="130" t="s">
        <v>690</v>
      </c>
      <c r="B96" s="130" t="s">
        <v>691</v>
      </c>
      <c r="C96" s="130" t="s">
        <v>279</v>
      </c>
      <c r="D96" s="130" t="s">
        <v>692</v>
      </c>
      <c r="E96" s="130" t="s">
        <v>693</v>
      </c>
      <c r="F96" s="130" t="s">
        <v>334</v>
      </c>
      <c r="G96" s="130" t="s">
        <v>365</v>
      </c>
      <c r="H96" s="130" t="s">
        <v>366</v>
      </c>
      <c r="I96" s="130" t="s">
        <v>257</v>
      </c>
      <c r="J96" s="130" t="s">
        <v>367</v>
      </c>
      <c r="K96" s="130" t="s">
        <v>694</v>
      </c>
      <c r="L96" s="130" t="s">
        <v>695</v>
      </c>
      <c r="M96" s="130" t="s">
        <v>288</v>
      </c>
      <c r="N96" s="130" t="s">
        <v>289</v>
      </c>
      <c r="Q96" s="130" t="s">
        <v>696</v>
      </c>
      <c r="R96" s="130" t="s">
        <v>697</v>
      </c>
      <c r="S96" s="130" t="s">
        <v>292</v>
      </c>
      <c r="T96" s="130" t="s">
        <v>293</v>
      </c>
    </row>
    <row r="97" spans="1:20" x14ac:dyDescent="0.35">
      <c r="A97" s="130" t="s">
        <v>698</v>
      </c>
      <c r="B97" s="130" t="s">
        <v>699</v>
      </c>
      <c r="C97" s="130" t="s">
        <v>279</v>
      </c>
      <c r="D97" s="130" t="s">
        <v>692</v>
      </c>
      <c r="E97" s="130" t="s">
        <v>693</v>
      </c>
      <c r="F97" s="130" t="s">
        <v>334</v>
      </c>
      <c r="G97" s="130" t="s">
        <v>432</v>
      </c>
      <c r="H97" s="130" t="s">
        <v>433</v>
      </c>
      <c r="I97" s="130" t="s">
        <v>257</v>
      </c>
      <c r="J97" s="130" t="s">
        <v>367</v>
      </c>
      <c r="K97" s="130" t="s">
        <v>694</v>
      </c>
      <c r="L97" s="130" t="s">
        <v>695</v>
      </c>
      <c r="M97" s="130" t="s">
        <v>700</v>
      </c>
      <c r="N97" s="130" t="s">
        <v>701</v>
      </c>
      <c r="Q97" s="130" t="s">
        <v>702</v>
      </c>
      <c r="R97" s="130" t="s">
        <v>703</v>
      </c>
      <c r="S97" s="130" t="s">
        <v>292</v>
      </c>
      <c r="T97" s="130" t="s">
        <v>293</v>
      </c>
    </row>
    <row r="98" spans="1:20" x14ac:dyDescent="0.35">
      <c r="A98" s="130" t="s">
        <v>704</v>
      </c>
      <c r="B98" s="130" t="s">
        <v>705</v>
      </c>
      <c r="C98" s="130" t="s">
        <v>279</v>
      </c>
      <c r="D98" s="130" t="s">
        <v>692</v>
      </c>
      <c r="E98" s="130" t="s">
        <v>693</v>
      </c>
      <c r="F98" s="130" t="s">
        <v>334</v>
      </c>
      <c r="G98" s="130" t="s">
        <v>346</v>
      </c>
      <c r="H98" s="130" t="s">
        <v>347</v>
      </c>
      <c r="I98" s="130" t="s">
        <v>706</v>
      </c>
      <c r="J98" s="130" t="s">
        <v>707</v>
      </c>
      <c r="K98" s="130" t="s">
        <v>694</v>
      </c>
      <c r="L98" s="130" t="s">
        <v>695</v>
      </c>
      <c r="M98" s="130" t="s">
        <v>288</v>
      </c>
      <c r="N98" s="130" t="s">
        <v>289</v>
      </c>
      <c r="Q98" s="130" t="s">
        <v>708</v>
      </c>
      <c r="R98" s="130" t="s">
        <v>709</v>
      </c>
      <c r="S98" s="130" t="s">
        <v>292</v>
      </c>
      <c r="T98" s="130" t="s">
        <v>293</v>
      </c>
    </row>
    <row r="99" spans="1:20" x14ac:dyDescent="0.35">
      <c r="A99" s="130" t="s">
        <v>710</v>
      </c>
      <c r="B99" s="130" t="s">
        <v>711</v>
      </c>
      <c r="C99" s="130" t="s">
        <v>279</v>
      </c>
      <c r="D99" s="130" t="s">
        <v>692</v>
      </c>
      <c r="E99" s="130" t="s">
        <v>693</v>
      </c>
      <c r="F99" s="130" t="s">
        <v>345</v>
      </c>
      <c r="G99" s="130" t="s">
        <v>346</v>
      </c>
      <c r="H99" s="130" t="s">
        <v>347</v>
      </c>
      <c r="I99" s="130" t="s">
        <v>712</v>
      </c>
      <c r="J99" s="130" t="s">
        <v>713</v>
      </c>
      <c r="K99" s="130" t="s">
        <v>694</v>
      </c>
      <c r="L99" s="130" t="s">
        <v>695</v>
      </c>
      <c r="M99" s="130" t="s">
        <v>288</v>
      </c>
      <c r="N99" s="130" t="s">
        <v>289</v>
      </c>
      <c r="Q99" s="130" t="s">
        <v>714</v>
      </c>
      <c r="R99" s="130" t="s">
        <v>715</v>
      </c>
      <c r="S99" s="130" t="s">
        <v>292</v>
      </c>
      <c r="T99" s="130" t="s">
        <v>293</v>
      </c>
    </row>
    <row r="100" spans="1:20" x14ac:dyDescent="0.35">
      <c r="A100" s="130" t="s">
        <v>716</v>
      </c>
      <c r="B100" s="130" t="s">
        <v>717</v>
      </c>
      <c r="C100" s="130" t="s">
        <v>279</v>
      </c>
      <c r="D100" s="130" t="s">
        <v>692</v>
      </c>
      <c r="E100" s="130" t="s">
        <v>693</v>
      </c>
      <c r="F100" s="130" t="s">
        <v>345</v>
      </c>
      <c r="G100" s="130" t="s">
        <v>335</v>
      </c>
      <c r="H100" s="130" t="s">
        <v>336</v>
      </c>
      <c r="I100" s="130" t="s">
        <v>712</v>
      </c>
      <c r="J100" s="130" t="s">
        <v>713</v>
      </c>
      <c r="K100" s="130" t="s">
        <v>694</v>
      </c>
      <c r="L100" s="130" t="s">
        <v>695</v>
      </c>
      <c r="M100" s="130" t="s">
        <v>288</v>
      </c>
      <c r="N100" s="130" t="s">
        <v>289</v>
      </c>
      <c r="Q100" s="130" t="s">
        <v>714</v>
      </c>
      <c r="R100" s="130" t="s">
        <v>715</v>
      </c>
      <c r="S100" s="130" t="s">
        <v>292</v>
      </c>
      <c r="T100" s="130" t="s">
        <v>293</v>
      </c>
    </row>
    <row r="101" spans="1:20" x14ac:dyDescent="0.35">
      <c r="A101" s="130" t="s">
        <v>718</v>
      </c>
      <c r="B101" s="130" t="s">
        <v>719</v>
      </c>
      <c r="C101" s="130" t="s">
        <v>279</v>
      </c>
      <c r="D101" s="130" t="s">
        <v>692</v>
      </c>
      <c r="E101" s="130" t="s">
        <v>693</v>
      </c>
      <c r="F101" s="130" t="s">
        <v>345</v>
      </c>
      <c r="G101" s="130" t="s">
        <v>346</v>
      </c>
      <c r="H101" s="130" t="s">
        <v>347</v>
      </c>
      <c r="I101" s="130" t="s">
        <v>720</v>
      </c>
      <c r="J101" s="130" t="s">
        <v>721</v>
      </c>
      <c r="K101" s="130" t="s">
        <v>694</v>
      </c>
      <c r="L101" s="130" t="s">
        <v>695</v>
      </c>
      <c r="M101" s="130" t="s">
        <v>288</v>
      </c>
      <c r="N101" s="130" t="s">
        <v>289</v>
      </c>
      <c r="Q101" s="130" t="s">
        <v>722</v>
      </c>
      <c r="R101" s="130" t="s">
        <v>723</v>
      </c>
      <c r="S101" s="130" t="s">
        <v>292</v>
      </c>
      <c r="T101" s="130" t="s">
        <v>293</v>
      </c>
    </row>
    <row r="102" spans="1:20" x14ac:dyDescent="0.35">
      <c r="A102" s="130" t="s">
        <v>724</v>
      </c>
      <c r="B102" s="130" t="s">
        <v>725</v>
      </c>
      <c r="C102" s="130" t="s">
        <v>279</v>
      </c>
      <c r="D102" s="130" t="s">
        <v>692</v>
      </c>
      <c r="E102" s="130" t="s">
        <v>693</v>
      </c>
      <c r="F102" s="130" t="s">
        <v>726</v>
      </c>
      <c r="G102" s="130" t="s">
        <v>432</v>
      </c>
      <c r="H102" s="130" t="s">
        <v>433</v>
      </c>
      <c r="I102" s="130" t="s">
        <v>727</v>
      </c>
      <c r="J102" s="130" t="s">
        <v>728</v>
      </c>
      <c r="K102" s="130" t="s">
        <v>729</v>
      </c>
      <c r="L102" s="130" t="s">
        <v>730</v>
      </c>
      <c r="M102" s="130" t="s">
        <v>436</v>
      </c>
      <c r="N102" s="130" t="s">
        <v>437</v>
      </c>
      <c r="Q102" s="130" t="s">
        <v>731</v>
      </c>
      <c r="R102" s="130" t="s">
        <v>732</v>
      </c>
      <c r="S102" s="130" t="s">
        <v>292</v>
      </c>
      <c r="T102" s="130" t="s">
        <v>293</v>
      </c>
    </row>
    <row r="103" spans="1:20" x14ac:dyDescent="0.35">
      <c r="A103" s="130" t="s">
        <v>733</v>
      </c>
      <c r="B103" s="130" t="s">
        <v>734</v>
      </c>
      <c r="C103" s="130" t="s">
        <v>279</v>
      </c>
      <c r="D103" s="130" t="s">
        <v>692</v>
      </c>
      <c r="E103" s="130" t="s">
        <v>693</v>
      </c>
      <c r="F103" s="130" t="s">
        <v>334</v>
      </c>
      <c r="G103" s="130" t="s">
        <v>346</v>
      </c>
      <c r="H103" s="130" t="s">
        <v>347</v>
      </c>
      <c r="I103" s="130" t="s">
        <v>337</v>
      </c>
      <c r="J103" s="130" t="s">
        <v>338</v>
      </c>
      <c r="K103" s="130" t="s">
        <v>735</v>
      </c>
      <c r="L103" s="130" t="s">
        <v>736</v>
      </c>
      <c r="M103" s="130" t="s">
        <v>288</v>
      </c>
      <c r="N103" s="130" t="s">
        <v>289</v>
      </c>
      <c r="Q103" s="130" t="s">
        <v>737</v>
      </c>
      <c r="R103" s="130" t="s">
        <v>738</v>
      </c>
      <c r="S103" s="130" t="s">
        <v>292</v>
      </c>
      <c r="T103" s="130" t="s">
        <v>293</v>
      </c>
    </row>
    <row r="104" spans="1:20" x14ac:dyDescent="0.35">
      <c r="A104" s="130" t="s">
        <v>739</v>
      </c>
      <c r="B104" s="130" t="s">
        <v>740</v>
      </c>
      <c r="C104" s="130" t="s">
        <v>279</v>
      </c>
      <c r="D104" s="130" t="s">
        <v>692</v>
      </c>
      <c r="E104" s="130" t="s">
        <v>693</v>
      </c>
      <c r="F104" s="130" t="s">
        <v>334</v>
      </c>
      <c r="G104" s="130" t="s">
        <v>335</v>
      </c>
      <c r="H104" s="130" t="s">
        <v>336</v>
      </c>
      <c r="I104" s="130" t="s">
        <v>337</v>
      </c>
      <c r="J104" s="130" t="s">
        <v>338</v>
      </c>
      <c r="K104" s="130" t="s">
        <v>735</v>
      </c>
      <c r="L104" s="130" t="s">
        <v>736</v>
      </c>
      <c r="M104" s="130" t="s">
        <v>288</v>
      </c>
      <c r="N104" s="130" t="s">
        <v>289</v>
      </c>
      <c r="Q104" s="130" t="s">
        <v>737</v>
      </c>
      <c r="R104" s="130" t="s">
        <v>738</v>
      </c>
      <c r="S104" s="130" t="s">
        <v>292</v>
      </c>
      <c r="T104" s="130" t="s">
        <v>293</v>
      </c>
    </row>
    <row r="105" spans="1:20" x14ac:dyDescent="0.35">
      <c r="A105" s="130" t="s">
        <v>741</v>
      </c>
      <c r="B105" s="130" t="s">
        <v>742</v>
      </c>
      <c r="C105" s="130" t="s">
        <v>279</v>
      </c>
      <c r="D105" s="130" t="s">
        <v>692</v>
      </c>
      <c r="E105" s="130" t="s">
        <v>693</v>
      </c>
      <c r="F105" s="130" t="s">
        <v>334</v>
      </c>
      <c r="G105" s="130" t="s">
        <v>346</v>
      </c>
      <c r="H105" s="130" t="s">
        <v>347</v>
      </c>
      <c r="I105" s="130" t="s">
        <v>398</v>
      </c>
      <c r="J105" s="130" t="s">
        <v>399</v>
      </c>
      <c r="K105" s="130" t="s">
        <v>694</v>
      </c>
      <c r="L105" s="130" t="s">
        <v>695</v>
      </c>
      <c r="M105" s="130" t="s">
        <v>288</v>
      </c>
      <c r="N105" s="130" t="s">
        <v>289</v>
      </c>
      <c r="Q105" s="130" t="s">
        <v>743</v>
      </c>
      <c r="R105" s="130" t="s">
        <v>744</v>
      </c>
      <c r="S105" s="130" t="s">
        <v>292</v>
      </c>
      <c r="T105" s="130" t="s">
        <v>293</v>
      </c>
    </row>
    <row r="106" spans="1:20" x14ac:dyDescent="0.35">
      <c r="A106" s="130" t="s">
        <v>745</v>
      </c>
      <c r="B106" s="130" t="s">
        <v>746</v>
      </c>
      <c r="C106" s="130" t="s">
        <v>279</v>
      </c>
      <c r="D106" s="130" t="s">
        <v>692</v>
      </c>
      <c r="E106" s="130" t="s">
        <v>693</v>
      </c>
      <c r="F106" s="130" t="s">
        <v>334</v>
      </c>
      <c r="G106" s="130" t="s">
        <v>335</v>
      </c>
      <c r="H106" s="130" t="s">
        <v>336</v>
      </c>
      <c r="I106" s="130" t="s">
        <v>398</v>
      </c>
      <c r="J106" s="130" t="s">
        <v>399</v>
      </c>
      <c r="K106" s="130" t="s">
        <v>694</v>
      </c>
      <c r="L106" s="130" t="s">
        <v>695</v>
      </c>
      <c r="M106" s="130" t="s">
        <v>288</v>
      </c>
      <c r="N106" s="130" t="s">
        <v>289</v>
      </c>
      <c r="Q106" s="130" t="s">
        <v>743</v>
      </c>
      <c r="R106" s="130" t="s">
        <v>744</v>
      </c>
      <c r="S106" s="130" t="s">
        <v>292</v>
      </c>
      <c r="T106" s="130" t="s">
        <v>293</v>
      </c>
    </row>
    <row r="107" spans="1:20" x14ac:dyDescent="0.35">
      <c r="A107" s="130" t="s">
        <v>747</v>
      </c>
      <c r="B107" s="130" t="s">
        <v>748</v>
      </c>
      <c r="C107" s="130" t="s">
        <v>279</v>
      </c>
      <c r="D107" s="130" t="s">
        <v>692</v>
      </c>
      <c r="E107" s="130" t="s">
        <v>693</v>
      </c>
      <c r="F107" s="130" t="s">
        <v>334</v>
      </c>
      <c r="G107" s="130" t="s">
        <v>346</v>
      </c>
      <c r="H107" s="130" t="s">
        <v>347</v>
      </c>
      <c r="I107" s="130" t="s">
        <v>749</v>
      </c>
      <c r="J107" s="130" t="s">
        <v>750</v>
      </c>
      <c r="K107" s="130" t="s">
        <v>694</v>
      </c>
      <c r="L107" s="130" t="s">
        <v>695</v>
      </c>
      <c r="M107" s="130" t="s">
        <v>288</v>
      </c>
      <c r="N107" s="130" t="s">
        <v>289</v>
      </c>
      <c r="Q107" s="130" t="s">
        <v>696</v>
      </c>
      <c r="R107" s="130" t="s">
        <v>697</v>
      </c>
      <c r="S107" s="130" t="s">
        <v>292</v>
      </c>
      <c r="T107" s="130" t="s">
        <v>293</v>
      </c>
    </row>
    <row r="108" spans="1:20" x14ac:dyDescent="0.35">
      <c r="A108" s="130" t="s">
        <v>751</v>
      </c>
      <c r="B108" s="130" t="s">
        <v>752</v>
      </c>
      <c r="C108" s="130" t="s">
        <v>279</v>
      </c>
      <c r="D108" s="130" t="s">
        <v>692</v>
      </c>
      <c r="E108" s="130" t="s">
        <v>693</v>
      </c>
      <c r="F108" s="130" t="s">
        <v>334</v>
      </c>
      <c r="G108" s="130" t="s">
        <v>335</v>
      </c>
      <c r="H108" s="130" t="s">
        <v>336</v>
      </c>
      <c r="I108" s="130" t="s">
        <v>749</v>
      </c>
      <c r="J108" s="130" t="s">
        <v>750</v>
      </c>
      <c r="K108" s="130" t="s">
        <v>694</v>
      </c>
      <c r="L108" s="130" t="s">
        <v>695</v>
      </c>
      <c r="M108" s="130" t="s">
        <v>288</v>
      </c>
      <c r="N108" s="130" t="s">
        <v>289</v>
      </c>
      <c r="Q108" s="130" t="s">
        <v>696</v>
      </c>
      <c r="R108" s="130" t="s">
        <v>697</v>
      </c>
      <c r="S108" s="130" t="s">
        <v>292</v>
      </c>
      <c r="T108" s="130" t="s">
        <v>293</v>
      </c>
    </row>
    <row r="109" spans="1:20" x14ac:dyDescent="0.35">
      <c r="A109" s="130" t="s">
        <v>753</v>
      </c>
      <c r="B109" s="130" t="s">
        <v>754</v>
      </c>
      <c r="C109" s="130" t="s">
        <v>279</v>
      </c>
      <c r="D109" s="130" t="s">
        <v>692</v>
      </c>
      <c r="E109" s="130" t="s">
        <v>693</v>
      </c>
      <c r="F109" s="130" t="s">
        <v>474</v>
      </c>
      <c r="G109" s="130" t="s">
        <v>346</v>
      </c>
      <c r="H109" s="130" t="s">
        <v>347</v>
      </c>
      <c r="I109" s="130" t="s">
        <v>720</v>
      </c>
      <c r="J109" s="130" t="s">
        <v>721</v>
      </c>
      <c r="K109" s="130" t="s">
        <v>694</v>
      </c>
      <c r="L109" s="130" t="s">
        <v>695</v>
      </c>
      <c r="M109" s="130" t="s">
        <v>288</v>
      </c>
      <c r="N109" s="130" t="s">
        <v>289</v>
      </c>
      <c r="Q109" s="130" t="s">
        <v>755</v>
      </c>
      <c r="R109" s="130" t="s">
        <v>756</v>
      </c>
      <c r="S109" s="130" t="s">
        <v>292</v>
      </c>
      <c r="T109" s="130" t="s">
        <v>293</v>
      </c>
    </row>
    <row r="110" spans="1:20" x14ac:dyDescent="0.35">
      <c r="A110" s="130" t="s">
        <v>757</v>
      </c>
      <c r="B110" s="130" t="s">
        <v>758</v>
      </c>
      <c r="C110" s="130" t="s">
        <v>279</v>
      </c>
      <c r="D110" s="130" t="s">
        <v>692</v>
      </c>
      <c r="E110" s="130" t="s">
        <v>693</v>
      </c>
      <c r="F110" s="130" t="s">
        <v>334</v>
      </c>
      <c r="G110" s="130" t="s">
        <v>335</v>
      </c>
      <c r="H110" s="130" t="s">
        <v>336</v>
      </c>
      <c r="I110" s="130" t="s">
        <v>712</v>
      </c>
      <c r="J110" s="130" t="s">
        <v>713</v>
      </c>
      <c r="K110" s="130" t="s">
        <v>694</v>
      </c>
      <c r="L110" s="130" t="s">
        <v>695</v>
      </c>
      <c r="M110" s="130" t="s">
        <v>288</v>
      </c>
      <c r="N110" s="130" t="s">
        <v>289</v>
      </c>
      <c r="Q110" s="130" t="s">
        <v>759</v>
      </c>
      <c r="R110" s="130" t="s">
        <v>760</v>
      </c>
      <c r="S110" s="130" t="s">
        <v>292</v>
      </c>
      <c r="T110" s="130" t="s">
        <v>293</v>
      </c>
    </row>
    <row r="111" spans="1:20" x14ac:dyDescent="0.35">
      <c r="A111" s="130" t="s">
        <v>761</v>
      </c>
      <c r="B111" s="130" t="s">
        <v>762</v>
      </c>
      <c r="C111" s="130" t="s">
        <v>279</v>
      </c>
      <c r="D111" s="130" t="s">
        <v>692</v>
      </c>
      <c r="E111" s="130" t="s">
        <v>693</v>
      </c>
      <c r="F111" s="130" t="s">
        <v>474</v>
      </c>
      <c r="G111" s="130" t="s">
        <v>432</v>
      </c>
      <c r="H111" s="130" t="s">
        <v>433</v>
      </c>
      <c r="I111" s="130" t="s">
        <v>398</v>
      </c>
      <c r="J111" s="130" t="s">
        <v>399</v>
      </c>
      <c r="K111" s="130" t="s">
        <v>694</v>
      </c>
      <c r="L111" s="130" t="s">
        <v>695</v>
      </c>
      <c r="M111" s="130" t="s">
        <v>436</v>
      </c>
      <c r="N111" s="130" t="s">
        <v>437</v>
      </c>
      <c r="Q111" s="130" t="s">
        <v>763</v>
      </c>
      <c r="R111" s="130" t="s">
        <v>764</v>
      </c>
      <c r="S111" s="130" t="s">
        <v>292</v>
      </c>
      <c r="T111" s="130" t="s">
        <v>293</v>
      </c>
    </row>
    <row r="112" spans="1:20" x14ac:dyDescent="0.35">
      <c r="A112" s="130" t="s">
        <v>765</v>
      </c>
      <c r="B112" s="130" t="s">
        <v>766</v>
      </c>
      <c r="C112" s="130" t="s">
        <v>279</v>
      </c>
      <c r="D112" s="130" t="s">
        <v>692</v>
      </c>
      <c r="E112" s="130" t="s">
        <v>693</v>
      </c>
      <c r="F112" s="130" t="s">
        <v>345</v>
      </c>
      <c r="G112" s="130" t="s">
        <v>346</v>
      </c>
      <c r="H112" s="130" t="s">
        <v>347</v>
      </c>
      <c r="I112" s="130" t="s">
        <v>767</v>
      </c>
      <c r="J112" s="130" t="s">
        <v>768</v>
      </c>
      <c r="K112" s="130" t="s">
        <v>735</v>
      </c>
      <c r="L112" s="130" t="s">
        <v>736</v>
      </c>
      <c r="M112" s="130" t="s">
        <v>288</v>
      </c>
      <c r="N112" s="130" t="s">
        <v>289</v>
      </c>
      <c r="Q112" s="130" t="s">
        <v>769</v>
      </c>
      <c r="R112" s="130" t="s">
        <v>770</v>
      </c>
      <c r="S112" s="130" t="s">
        <v>292</v>
      </c>
      <c r="T112" s="130" t="s">
        <v>293</v>
      </c>
    </row>
    <row r="113" spans="1:20" x14ac:dyDescent="0.35">
      <c r="A113" s="130" t="s">
        <v>771</v>
      </c>
      <c r="B113" s="130" t="s">
        <v>772</v>
      </c>
      <c r="C113" s="130" t="s">
        <v>279</v>
      </c>
      <c r="D113" s="130" t="s">
        <v>692</v>
      </c>
      <c r="E113" s="130" t="s">
        <v>693</v>
      </c>
      <c r="F113" s="130" t="s">
        <v>474</v>
      </c>
      <c r="G113" s="130" t="s">
        <v>346</v>
      </c>
      <c r="H113" s="130" t="s">
        <v>347</v>
      </c>
      <c r="I113" s="130" t="s">
        <v>398</v>
      </c>
      <c r="J113" s="130" t="s">
        <v>399</v>
      </c>
      <c r="K113" s="130" t="s">
        <v>773</v>
      </c>
      <c r="L113" s="130" t="s">
        <v>774</v>
      </c>
      <c r="M113" s="130" t="s">
        <v>288</v>
      </c>
      <c r="N113" s="130" t="s">
        <v>289</v>
      </c>
      <c r="Q113" s="130" t="s">
        <v>775</v>
      </c>
      <c r="R113" s="130" t="s">
        <v>776</v>
      </c>
      <c r="S113" s="130" t="s">
        <v>292</v>
      </c>
      <c r="T113" s="130" t="s">
        <v>293</v>
      </c>
    </row>
    <row r="114" spans="1:20" x14ac:dyDescent="0.35">
      <c r="A114" s="130" t="s">
        <v>777</v>
      </c>
      <c r="B114" s="130" t="s">
        <v>778</v>
      </c>
      <c r="C114" s="130" t="s">
        <v>279</v>
      </c>
      <c r="D114" s="130" t="s">
        <v>692</v>
      </c>
      <c r="E114" s="130" t="s">
        <v>693</v>
      </c>
      <c r="F114" s="130" t="s">
        <v>474</v>
      </c>
      <c r="G114" s="130" t="s">
        <v>335</v>
      </c>
      <c r="H114" s="130" t="s">
        <v>336</v>
      </c>
      <c r="I114" s="130" t="s">
        <v>720</v>
      </c>
      <c r="J114" s="130" t="s">
        <v>721</v>
      </c>
      <c r="K114" s="130" t="s">
        <v>694</v>
      </c>
      <c r="L114" s="130" t="s">
        <v>695</v>
      </c>
      <c r="M114" s="130" t="s">
        <v>288</v>
      </c>
      <c r="N114" s="130" t="s">
        <v>289</v>
      </c>
      <c r="Q114" s="130" t="s">
        <v>755</v>
      </c>
      <c r="R114" s="130" t="s">
        <v>756</v>
      </c>
      <c r="S114" s="130" t="s">
        <v>292</v>
      </c>
      <c r="T114" s="130" t="s">
        <v>293</v>
      </c>
    </row>
    <row r="115" spans="1:20" x14ac:dyDescent="0.35">
      <c r="A115" s="130" t="s">
        <v>779</v>
      </c>
      <c r="B115" s="130" t="s">
        <v>780</v>
      </c>
      <c r="C115" s="130" t="s">
        <v>279</v>
      </c>
      <c r="D115" s="130" t="s">
        <v>692</v>
      </c>
      <c r="E115" s="130" t="s">
        <v>693</v>
      </c>
      <c r="F115" s="130" t="s">
        <v>474</v>
      </c>
      <c r="G115" s="130" t="s">
        <v>346</v>
      </c>
      <c r="H115" s="130" t="s">
        <v>347</v>
      </c>
      <c r="I115" s="130" t="s">
        <v>712</v>
      </c>
      <c r="J115" s="130" t="s">
        <v>713</v>
      </c>
      <c r="K115" s="130" t="s">
        <v>694</v>
      </c>
      <c r="L115" s="130" t="s">
        <v>695</v>
      </c>
      <c r="M115" s="130" t="s">
        <v>288</v>
      </c>
      <c r="N115" s="130" t="s">
        <v>289</v>
      </c>
      <c r="Q115" s="130" t="s">
        <v>759</v>
      </c>
      <c r="R115" s="130" t="s">
        <v>760</v>
      </c>
      <c r="S115" s="130" t="s">
        <v>292</v>
      </c>
      <c r="T115" s="130" t="s">
        <v>293</v>
      </c>
    </row>
    <row r="116" spans="1:20" x14ac:dyDescent="0.35">
      <c r="A116" s="130" t="s">
        <v>781</v>
      </c>
      <c r="B116" s="130" t="s">
        <v>782</v>
      </c>
      <c r="C116" s="130" t="s">
        <v>279</v>
      </c>
      <c r="D116" s="130" t="s">
        <v>692</v>
      </c>
      <c r="E116" s="130" t="s">
        <v>693</v>
      </c>
      <c r="F116" s="130" t="s">
        <v>345</v>
      </c>
      <c r="G116" s="130" t="s">
        <v>346</v>
      </c>
      <c r="H116" s="130" t="s">
        <v>347</v>
      </c>
      <c r="I116" s="130" t="s">
        <v>337</v>
      </c>
      <c r="J116" s="130" t="s">
        <v>338</v>
      </c>
      <c r="K116" s="130" t="s">
        <v>735</v>
      </c>
      <c r="L116" s="130" t="s">
        <v>736</v>
      </c>
      <c r="M116" s="130" t="s">
        <v>288</v>
      </c>
      <c r="N116" s="130" t="s">
        <v>289</v>
      </c>
      <c r="Q116" s="130" t="s">
        <v>783</v>
      </c>
      <c r="R116" s="130" t="s">
        <v>784</v>
      </c>
      <c r="S116" s="130" t="s">
        <v>292</v>
      </c>
      <c r="T116" s="130" t="s">
        <v>293</v>
      </c>
    </row>
    <row r="117" spans="1:20" x14ac:dyDescent="0.35">
      <c r="A117" s="130" t="s">
        <v>785</v>
      </c>
      <c r="B117" s="130" t="s">
        <v>786</v>
      </c>
      <c r="C117" s="130" t="s">
        <v>279</v>
      </c>
      <c r="D117" s="130" t="s">
        <v>692</v>
      </c>
      <c r="E117" s="130" t="s">
        <v>693</v>
      </c>
      <c r="F117" s="130" t="s">
        <v>345</v>
      </c>
      <c r="G117" s="130" t="s">
        <v>335</v>
      </c>
      <c r="H117" s="130" t="s">
        <v>336</v>
      </c>
      <c r="I117" s="130" t="s">
        <v>787</v>
      </c>
      <c r="J117" s="130" t="s">
        <v>788</v>
      </c>
      <c r="K117" s="130" t="s">
        <v>694</v>
      </c>
      <c r="L117" s="130" t="s">
        <v>695</v>
      </c>
      <c r="M117" s="130" t="s">
        <v>288</v>
      </c>
      <c r="N117" s="130" t="s">
        <v>289</v>
      </c>
      <c r="Q117" s="130" t="s">
        <v>789</v>
      </c>
      <c r="R117" s="130" t="s">
        <v>790</v>
      </c>
      <c r="S117" s="130" t="s">
        <v>292</v>
      </c>
      <c r="T117" s="130" t="s">
        <v>293</v>
      </c>
    </row>
    <row r="118" spans="1:20" x14ac:dyDescent="0.35">
      <c r="A118" s="130" t="s">
        <v>791</v>
      </c>
      <c r="B118" s="130" t="s">
        <v>792</v>
      </c>
      <c r="C118" s="130" t="s">
        <v>279</v>
      </c>
      <c r="D118" s="130" t="s">
        <v>692</v>
      </c>
      <c r="E118" s="130" t="s">
        <v>693</v>
      </c>
      <c r="F118" s="130" t="s">
        <v>345</v>
      </c>
      <c r="G118" s="130" t="s">
        <v>346</v>
      </c>
      <c r="H118" s="130" t="s">
        <v>347</v>
      </c>
      <c r="I118" s="130" t="s">
        <v>337</v>
      </c>
      <c r="J118" s="130" t="s">
        <v>338</v>
      </c>
      <c r="K118" s="130" t="s">
        <v>694</v>
      </c>
      <c r="L118" s="130" t="s">
        <v>695</v>
      </c>
      <c r="M118" s="130" t="s">
        <v>288</v>
      </c>
      <c r="N118" s="130" t="s">
        <v>289</v>
      </c>
      <c r="Q118" s="130" t="s">
        <v>793</v>
      </c>
      <c r="R118" s="130" t="s">
        <v>794</v>
      </c>
      <c r="S118" s="130" t="s">
        <v>292</v>
      </c>
      <c r="T118" s="130" t="s">
        <v>293</v>
      </c>
    </row>
    <row r="119" spans="1:20" x14ac:dyDescent="0.35">
      <c r="A119" s="130" t="s">
        <v>795</v>
      </c>
      <c r="B119" s="130" t="s">
        <v>796</v>
      </c>
      <c r="C119" s="130" t="s">
        <v>279</v>
      </c>
      <c r="D119" s="130" t="s">
        <v>692</v>
      </c>
      <c r="E119" s="130" t="s">
        <v>693</v>
      </c>
      <c r="F119" s="130" t="s">
        <v>345</v>
      </c>
      <c r="G119" s="130" t="s">
        <v>335</v>
      </c>
      <c r="H119" s="130" t="s">
        <v>336</v>
      </c>
      <c r="I119" s="130" t="s">
        <v>337</v>
      </c>
      <c r="J119" s="130" t="s">
        <v>338</v>
      </c>
      <c r="K119" s="130" t="s">
        <v>694</v>
      </c>
      <c r="L119" s="130" t="s">
        <v>695</v>
      </c>
      <c r="M119" s="130" t="s">
        <v>288</v>
      </c>
      <c r="N119" s="130" t="s">
        <v>289</v>
      </c>
      <c r="Q119" s="130" t="s">
        <v>793</v>
      </c>
      <c r="R119" s="130" t="s">
        <v>794</v>
      </c>
      <c r="S119" s="130" t="s">
        <v>292</v>
      </c>
      <c r="T119" s="130" t="s">
        <v>293</v>
      </c>
    </row>
    <row r="120" spans="1:20" x14ac:dyDescent="0.35">
      <c r="A120" s="130" t="s">
        <v>797</v>
      </c>
      <c r="B120" s="130" t="s">
        <v>798</v>
      </c>
      <c r="C120" s="130" t="s">
        <v>279</v>
      </c>
      <c r="D120" s="130" t="s">
        <v>692</v>
      </c>
      <c r="E120" s="130" t="s">
        <v>693</v>
      </c>
      <c r="F120" s="130" t="s">
        <v>345</v>
      </c>
      <c r="G120" s="130" t="s">
        <v>458</v>
      </c>
      <c r="H120" s="130" t="s">
        <v>459</v>
      </c>
      <c r="I120" s="130" t="s">
        <v>337</v>
      </c>
      <c r="J120" s="130" t="s">
        <v>338</v>
      </c>
      <c r="K120" s="130" t="s">
        <v>694</v>
      </c>
      <c r="L120" s="130" t="s">
        <v>695</v>
      </c>
      <c r="M120" s="130" t="s">
        <v>288</v>
      </c>
      <c r="N120" s="130" t="s">
        <v>289</v>
      </c>
      <c r="Q120" s="130" t="s">
        <v>793</v>
      </c>
      <c r="R120" s="130" t="s">
        <v>794</v>
      </c>
      <c r="S120" s="130" t="s">
        <v>292</v>
      </c>
      <c r="T120" s="130" t="s">
        <v>293</v>
      </c>
    </row>
    <row r="121" spans="1:20" x14ac:dyDescent="0.35">
      <c r="A121" s="130" t="s">
        <v>799</v>
      </c>
      <c r="B121" s="130" t="s">
        <v>800</v>
      </c>
      <c r="C121" s="130" t="s">
        <v>279</v>
      </c>
      <c r="D121" s="130" t="s">
        <v>692</v>
      </c>
      <c r="E121" s="130" t="s">
        <v>693</v>
      </c>
      <c r="F121" s="130" t="s">
        <v>345</v>
      </c>
      <c r="G121" s="130" t="s">
        <v>388</v>
      </c>
      <c r="H121" s="130" t="s">
        <v>389</v>
      </c>
      <c r="I121" s="130" t="s">
        <v>337</v>
      </c>
      <c r="J121" s="130" t="s">
        <v>338</v>
      </c>
      <c r="K121" s="130" t="s">
        <v>694</v>
      </c>
      <c r="L121" s="130" t="s">
        <v>695</v>
      </c>
      <c r="M121" s="130" t="s">
        <v>288</v>
      </c>
      <c r="N121" s="130" t="s">
        <v>289</v>
      </c>
      <c r="Q121" s="130" t="s">
        <v>793</v>
      </c>
      <c r="R121" s="130" t="s">
        <v>794</v>
      </c>
      <c r="S121" s="130" t="s">
        <v>292</v>
      </c>
      <c r="T121" s="130" t="s">
        <v>293</v>
      </c>
    </row>
    <row r="122" spans="1:20" x14ac:dyDescent="0.35">
      <c r="A122" s="130" t="s">
        <v>801</v>
      </c>
      <c r="B122" s="130" t="s">
        <v>802</v>
      </c>
      <c r="C122" s="130" t="s">
        <v>279</v>
      </c>
      <c r="D122" s="130" t="s">
        <v>692</v>
      </c>
      <c r="E122" s="130" t="s">
        <v>693</v>
      </c>
      <c r="F122" s="130" t="s">
        <v>345</v>
      </c>
      <c r="G122" s="130" t="s">
        <v>346</v>
      </c>
      <c r="H122" s="130" t="s">
        <v>347</v>
      </c>
      <c r="I122" s="130" t="s">
        <v>398</v>
      </c>
      <c r="J122" s="130" t="s">
        <v>399</v>
      </c>
      <c r="K122" s="130" t="s">
        <v>694</v>
      </c>
      <c r="L122" s="130" t="s">
        <v>695</v>
      </c>
      <c r="M122" s="130" t="s">
        <v>288</v>
      </c>
      <c r="N122" s="130" t="s">
        <v>289</v>
      </c>
      <c r="Q122" s="130" t="s">
        <v>803</v>
      </c>
      <c r="R122" s="130" t="s">
        <v>703</v>
      </c>
      <c r="S122" s="130" t="s">
        <v>292</v>
      </c>
      <c r="T122" s="130" t="s">
        <v>293</v>
      </c>
    </row>
    <row r="123" spans="1:20" x14ac:dyDescent="0.35">
      <c r="A123" s="130" t="s">
        <v>804</v>
      </c>
      <c r="B123" s="130" t="s">
        <v>805</v>
      </c>
      <c r="C123" s="130" t="s">
        <v>279</v>
      </c>
      <c r="D123" s="130" t="s">
        <v>692</v>
      </c>
      <c r="E123" s="130" t="s">
        <v>693</v>
      </c>
      <c r="F123" s="130" t="s">
        <v>345</v>
      </c>
      <c r="G123" s="130" t="s">
        <v>335</v>
      </c>
      <c r="H123" s="130" t="s">
        <v>336</v>
      </c>
      <c r="I123" s="130" t="s">
        <v>398</v>
      </c>
      <c r="J123" s="130" t="s">
        <v>399</v>
      </c>
      <c r="K123" s="130" t="s">
        <v>694</v>
      </c>
      <c r="L123" s="130" t="s">
        <v>695</v>
      </c>
      <c r="M123" s="130" t="s">
        <v>288</v>
      </c>
      <c r="N123" s="130" t="s">
        <v>289</v>
      </c>
      <c r="Q123" s="130" t="s">
        <v>803</v>
      </c>
      <c r="R123" s="130" t="s">
        <v>703</v>
      </c>
      <c r="S123" s="130" t="s">
        <v>292</v>
      </c>
      <c r="T123" s="130" t="s">
        <v>293</v>
      </c>
    </row>
    <row r="124" spans="1:20" x14ac:dyDescent="0.35">
      <c r="A124" s="130" t="s">
        <v>806</v>
      </c>
      <c r="B124" s="130" t="s">
        <v>807</v>
      </c>
      <c r="C124" s="130" t="s">
        <v>279</v>
      </c>
      <c r="D124" s="130" t="s">
        <v>692</v>
      </c>
      <c r="E124" s="130" t="s">
        <v>693</v>
      </c>
      <c r="F124" s="130" t="s">
        <v>345</v>
      </c>
      <c r="G124" s="130" t="s">
        <v>458</v>
      </c>
      <c r="H124" s="130" t="s">
        <v>459</v>
      </c>
      <c r="I124" s="130" t="s">
        <v>398</v>
      </c>
      <c r="J124" s="130" t="s">
        <v>399</v>
      </c>
      <c r="K124" s="130" t="s">
        <v>694</v>
      </c>
      <c r="L124" s="130" t="s">
        <v>695</v>
      </c>
      <c r="M124" s="130" t="s">
        <v>288</v>
      </c>
      <c r="N124" s="130" t="s">
        <v>289</v>
      </c>
      <c r="Q124" s="130" t="s">
        <v>803</v>
      </c>
      <c r="R124" s="130" t="s">
        <v>703</v>
      </c>
      <c r="S124" s="130" t="s">
        <v>292</v>
      </c>
      <c r="T124" s="130" t="s">
        <v>293</v>
      </c>
    </row>
    <row r="125" spans="1:20" x14ac:dyDescent="0.35">
      <c r="A125" s="130" t="s">
        <v>808</v>
      </c>
      <c r="B125" s="130" t="s">
        <v>809</v>
      </c>
      <c r="C125" s="130" t="s">
        <v>279</v>
      </c>
      <c r="D125" s="130" t="s">
        <v>692</v>
      </c>
      <c r="E125" s="130" t="s">
        <v>693</v>
      </c>
      <c r="F125" s="130" t="s">
        <v>345</v>
      </c>
      <c r="G125" s="130" t="s">
        <v>388</v>
      </c>
      <c r="H125" s="130" t="s">
        <v>389</v>
      </c>
      <c r="I125" s="130" t="s">
        <v>398</v>
      </c>
      <c r="J125" s="130" t="s">
        <v>399</v>
      </c>
      <c r="K125" s="130" t="s">
        <v>694</v>
      </c>
      <c r="L125" s="130" t="s">
        <v>695</v>
      </c>
      <c r="M125" s="130" t="s">
        <v>288</v>
      </c>
      <c r="N125" s="130" t="s">
        <v>289</v>
      </c>
      <c r="Q125" s="130" t="s">
        <v>803</v>
      </c>
      <c r="R125" s="130" t="s">
        <v>703</v>
      </c>
      <c r="S125" s="130" t="s">
        <v>292</v>
      </c>
      <c r="T125" s="130" t="s">
        <v>293</v>
      </c>
    </row>
    <row r="126" spans="1:20" x14ac:dyDescent="0.35">
      <c r="A126" s="130" t="s">
        <v>810</v>
      </c>
      <c r="B126" s="130" t="s">
        <v>811</v>
      </c>
      <c r="C126" s="130" t="s">
        <v>279</v>
      </c>
      <c r="D126" s="130" t="s">
        <v>692</v>
      </c>
      <c r="E126" s="130" t="s">
        <v>693</v>
      </c>
      <c r="F126" s="130" t="s">
        <v>812</v>
      </c>
      <c r="G126" s="130" t="s">
        <v>432</v>
      </c>
      <c r="H126" s="130" t="s">
        <v>433</v>
      </c>
      <c r="I126" s="130" t="s">
        <v>813</v>
      </c>
      <c r="J126" s="130" t="s">
        <v>814</v>
      </c>
      <c r="K126" s="130" t="s">
        <v>729</v>
      </c>
      <c r="L126" s="130" t="s">
        <v>730</v>
      </c>
      <c r="M126" s="130" t="s">
        <v>436</v>
      </c>
      <c r="N126" s="130" t="s">
        <v>437</v>
      </c>
      <c r="Q126" s="130" t="s">
        <v>815</v>
      </c>
      <c r="R126" s="130" t="s">
        <v>816</v>
      </c>
      <c r="S126" s="130" t="s">
        <v>292</v>
      </c>
      <c r="T126" s="130" t="s">
        <v>293</v>
      </c>
    </row>
    <row r="127" spans="1:20" x14ac:dyDescent="0.35">
      <c r="A127" s="130" t="s">
        <v>817</v>
      </c>
      <c r="B127" s="130" t="s">
        <v>818</v>
      </c>
      <c r="C127" s="130" t="s">
        <v>279</v>
      </c>
      <c r="D127" s="130" t="s">
        <v>819</v>
      </c>
      <c r="E127" s="130" t="s">
        <v>820</v>
      </c>
      <c r="F127" s="130" t="s">
        <v>334</v>
      </c>
      <c r="G127" s="130" t="s">
        <v>258</v>
      </c>
      <c r="H127" s="130" t="s">
        <v>375</v>
      </c>
      <c r="I127" s="130" t="s">
        <v>257</v>
      </c>
      <c r="J127" s="130" t="s">
        <v>367</v>
      </c>
      <c r="K127" s="130" t="s">
        <v>821</v>
      </c>
      <c r="L127" s="130" t="s">
        <v>822</v>
      </c>
      <c r="M127" s="130" t="s">
        <v>288</v>
      </c>
      <c r="N127" s="130" t="s">
        <v>289</v>
      </c>
      <c r="Q127" s="130" t="s">
        <v>823</v>
      </c>
      <c r="R127" s="130" t="s">
        <v>824</v>
      </c>
      <c r="S127" s="130" t="s">
        <v>292</v>
      </c>
      <c r="T127" s="130" t="s">
        <v>293</v>
      </c>
    </row>
    <row r="128" spans="1:20" x14ac:dyDescent="0.35">
      <c r="A128" s="130" t="s">
        <v>825</v>
      </c>
      <c r="B128" s="130" t="s">
        <v>826</v>
      </c>
      <c r="C128" s="130" t="s">
        <v>279</v>
      </c>
      <c r="D128" s="130" t="s">
        <v>819</v>
      </c>
      <c r="E128" s="130" t="s">
        <v>820</v>
      </c>
      <c r="F128" s="130" t="s">
        <v>334</v>
      </c>
      <c r="G128" s="130" t="s">
        <v>365</v>
      </c>
      <c r="H128" s="130" t="s">
        <v>366</v>
      </c>
      <c r="I128" s="130" t="s">
        <v>257</v>
      </c>
      <c r="J128" s="130" t="s">
        <v>367</v>
      </c>
      <c r="K128" s="130" t="s">
        <v>821</v>
      </c>
      <c r="L128" s="130" t="s">
        <v>822</v>
      </c>
      <c r="M128" s="130" t="s">
        <v>288</v>
      </c>
      <c r="N128" s="130" t="s">
        <v>289</v>
      </c>
      <c r="Q128" s="130" t="s">
        <v>827</v>
      </c>
      <c r="R128" s="130" t="s">
        <v>828</v>
      </c>
      <c r="S128" s="130" t="s">
        <v>292</v>
      </c>
      <c r="T128" s="130" t="s">
        <v>293</v>
      </c>
    </row>
    <row r="129" spans="1:20" x14ac:dyDescent="0.35">
      <c r="A129" s="130" t="s">
        <v>829</v>
      </c>
      <c r="B129" s="130" t="s">
        <v>818</v>
      </c>
      <c r="C129" s="130" t="s">
        <v>279</v>
      </c>
      <c r="D129" s="130" t="s">
        <v>819</v>
      </c>
      <c r="E129" s="130" t="s">
        <v>820</v>
      </c>
      <c r="F129" s="130" t="s">
        <v>374</v>
      </c>
      <c r="G129" s="130" t="s">
        <v>258</v>
      </c>
      <c r="H129" s="130" t="s">
        <v>375</v>
      </c>
      <c r="I129" s="130" t="s">
        <v>257</v>
      </c>
      <c r="J129" s="130" t="s">
        <v>367</v>
      </c>
      <c r="K129" s="130" t="s">
        <v>821</v>
      </c>
      <c r="L129" s="130" t="s">
        <v>822</v>
      </c>
      <c r="M129" s="130" t="s">
        <v>288</v>
      </c>
      <c r="N129" s="130" t="s">
        <v>289</v>
      </c>
      <c r="Q129" s="130" t="s">
        <v>823</v>
      </c>
      <c r="R129" s="130" t="s">
        <v>824</v>
      </c>
      <c r="S129" s="130" t="s">
        <v>292</v>
      </c>
      <c r="T129" s="130" t="s">
        <v>293</v>
      </c>
    </row>
    <row r="130" spans="1:20" x14ac:dyDescent="0.35">
      <c r="A130" s="130" t="s">
        <v>830</v>
      </c>
      <c r="B130" s="130" t="s">
        <v>373</v>
      </c>
      <c r="C130" s="130" t="s">
        <v>279</v>
      </c>
      <c r="D130" s="130" t="s">
        <v>819</v>
      </c>
      <c r="E130" s="130" t="s">
        <v>820</v>
      </c>
      <c r="F130" s="130" t="s">
        <v>374</v>
      </c>
      <c r="G130" s="130" t="s">
        <v>258</v>
      </c>
      <c r="H130" s="130" t="s">
        <v>375</v>
      </c>
      <c r="I130" s="130" t="s">
        <v>257</v>
      </c>
      <c r="J130" s="130" t="s">
        <v>367</v>
      </c>
      <c r="K130" s="130" t="s">
        <v>831</v>
      </c>
      <c r="L130" s="130" t="s">
        <v>832</v>
      </c>
      <c r="M130" s="130" t="s">
        <v>288</v>
      </c>
      <c r="N130" s="130" t="s">
        <v>289</v>
      </c>
      <c r="Q130" s="130" t="s">
        <v>833</v>
      </c>
      <c r="R130" s="130" t="s">
        <v>834</v>
      </c>
      <c r="S130" s="130" t="s">
        <v>292</v>
      </c>
      <c r="T130" s="130" t="s">
        <v>293</v>
      </c>
    </row>
    <row r="131" spans="1:20" x14ac:dyDescent="0.35">
      <c r="A131" s="130" t="s">
        <v>835</v>
      </c>
      <c r="B131" s="130" t="s">
        <v>836</v>
      </c>
      <c r="C131" s="130" t="s">
        <v>279</v>
      </c>
      <c r="D131" s="130" t="s">
        <v>819</v>
      </c>
      <c r="E131" s="130" t="s">
        <v>820</v>
      </c>
      <c r="F131" s="130" t="s">
        <v>374</v>
      </c>
      <c r="G131" s="130" t="s">
        <v>258</v>
      </c>
      <c r="H131" s="130" t="s">
        <v>375</v>
      </c>
      <c r="I131" s="130" t="s">
        <v>257</v>
      </c>
      <c r="J131" s="130" t="s">
        <v>367</v>
      </c>
      <c r="K131" s="130" t="s">
        <v>821</v>
      </c>
      <c r="L131" s="130" t="s">
        <v>822</v>
      </c>
      <c r="M131" s="130" t="s">
        <v>288</v>
      </c>
      <c r="N131" s="130" t="s">
        <v>289</v>
      </c>
      <c r="Q131" s="130" t="s">
        <v>837</v>
      </c>
      <c r="R131" s="130" t="s">
        <v>838</v>
      </c>
      <c r="S131" s="130" t="s">
        <v>292</v>
      </c>
      <c r="T131" s="130" t="s">
        <v>293</v>
      </c>
    </row>
    <row r="132" spans="1:20" x14ac:dyDescent="0.35">
      <c r="A132" s="130" t="s">
        <v>839</v>
      </c>
      <c r="B132" s="130" t="s">
        <v>840</v>
      </c>
      <c r="C132" s="130" t="s">
        <v>279</v>
      </c>
      <c r="D132" s="130" t="s">
        <v>819</v>
      </c>
      <c r="E132" s="130" t="s">
        <v>820</v>
      </c>
      <c r="F132" s="130" t="s">
        <v>374</v>
      </c>
      <c r="G132" s="130" t="s">
        <v>258</v>
      </c>
      <c r="H132" s="130" t="s">
        <v>375</v>
      </c>
      <c r="I132" s="130" t="s">
        <v>257</v>
      </c>
      <c r="J132" s="130" t="s">
        <v>367</v>
      </c>
      <c r="K132" s="130" t="s">
        <v>821</v>
      </c>
      <c r="L132" s="130" t="s">
        <v>822</v>
      </c>
      <c r="M132" s="130" t="s">
        <v>288</v>
      </c>
      <c r="N132" s="130" t="s">
        <v>289</v>
      </c>
      <c r="Q132" s="130" t="s">
        <v>841</v>
      </c>
      <c r="R132" s="130" t="s">
        <v>842</v>
      </c>
      <c r="S132" s="130" t="s">
        <v>292</v>
      </c>
      <c r="T132" s="130" t="s">
        <v>293</v>
      </c>
    </row>
    <row r="133" spans="1:20" x14ac:dyDescent="0.35">
      <c r="A133" s="130" t="s">
        <v>843</v>
      </c>
      <c r="B133" s="130" t="s">
        <v>844</v>
      </c>
      <c r="C133" s="130" t="s">
        <v>279</v>
      </c>
      <c r="D133" s="130" t="s">
        <v>819</v>
      </c>
      <c r="E133" s="130" t="s">
        <v>820</v>
      </c>
      <c r="F133" s="130" t="s">
        <v>374</v>
      </c>
      <c r="G133" s="130" t="s">
        <v>258</v>
      </c>
      <c r="H133" s="130" t="s">
        <v>375</v>
      </c>
      <c r="I133" s="130" t="s">
        <v>257</v>
      </c>
      <c r="J133" s="130" t="s">
        <v>367</v>
      </c>
      <c r="K133" s="130" t="s">
        <v>821</v>
      </c>
      <c r="L133" s="130" t="s">
        <v>822</v>
      </c>
      <c r="M133" s="130" t="s">
        <v>288</v>
      </c>
      <c r="N133" s="130" t="s">
        <v>289</v>
      </c>
      <c r="Q133" s="130" t="s">
        <v>845</v>
      </c>
      <c r="R133" s="130" t="s">
        <v>846</v>
      </c>
      <c r="S133" s="130" t="s">
        <v>292</v>
      </c>
      <c r="T133" s="130" t="s">
        <v>293</v>
      </c>
    </row>
    <row r="134" spans="1:20" x14ac:dyDescent="0.35">
      <c r="A134" s="130" t="s">
        <v>847</v>
      </c>
      <c r="B134" s="130" t="s">
        <v>848</v>
      </c>
      <c r="C134" s="130" t="s">
        <v>279</v>
      </c>
      <c r="D134" s="130" t="s">
        <v>819</v>
      </c>
      <c r="E134" s="130" t="s">
        <v>820</v>
      </c>
      <c r="F134" s="130" t="s">
        <v>655</v>
      </c>
      <c r="G134" s="130" t="s">
        <v>258</v>
      </c>
      <c r="H134" s="130" t="s">
        <v>375</v>
      </c>
      <c r="I134" s="130" t="s">
        <v>257</v>
      </c>
      <c r="J134" s="130" t="s">
        <v>367</v>
      </c>
      <c r="K134" s="130" t="s">
        <v>849</v>
      </c>
      <c r="L134" s="130" t="s">
        <v>850</v>
      </c>
      <c r="M134" s="130" t="s">
        <v>288</v>
      </c>
      <c r="N134" s="130" t="s">
        <v>289</v>
      </c>
      <c r="Q134" s="130" t="s">
        <v>851</v>
      </c>
      <c r="R134" s="130" t="s">
        <v>852</v>
      </c>
      <c r="S134" s="130" t="s">
        <v>292</v>
      </c>
      <c r="T134" s="130" t="s">
        <v>293</v>
      </c>
    </row>
    <row r="135" spans="1:20" x14ac:dyDescent="0.35">
      <c r="A135" s="130" t="s">
        <v>853</v>
      </c>
      <c r="B135" s="130" t="s">
        <v>854</v>
      </c>
      <c r="C135" s="130" t="s">
        <v>279</v>
      </c>
      <c r="D135" s="130" t="s">
        <v>819</v>
      </c>
      <c r="E135" s="130" t="s">
        <v>820</v>
      </c>
      <c r="F135" s="130" t="s">
        <v>334</v>
      </c>
      <c r="G135" s="130" t="s">
        <v>258</v>
      </c>
      <c r="H135" s="130" t="s">
        <v>375</v>
      </c>
      <c r="I135" s="130" t="s">
        <v>257</v>
      </c>
      <c r="J135" s="130" t="s">
        <v>367</v>
      </c>
      <c r="K135" s="130" t="s">
        <v>855</v>
      </c>
      <c r="L135" s="130" t="s">
        <v>856</v>
      </c>
      <c r="M135" s="130" t="s">
        <v>288</v>
      </c>
      <c r="N135" s="130" t="s">
        <v>289</v>
      </c>
      <c r="Q135" s="130" t="s">
        <v>857</v>
      </c>
      <c r="R135" s="130" t="s">
        <v>858</v>
      </c>
      <c r="S135" s="130" t="s">
        <v>292</v>
      </c>
      <c r="T135" s="130" t="s">
        <v>293</v>
      </c>
    </row>
    <row r="136" spans="1:20" x14ac:dyDescent="0.35">
      <c r="A136" s="130" t="s">
        <v>859</v>
      </c>
      <c r="B136" s="130" t="s">
        <v>860</v>
      </c>
      <c r="C136" s="130" t="s">
        <v>279</v>
      </c>
      <c r="D136" s="130" t="s">
        <v>819</v>
      </c>
      <c r="E136" s="130" t="s">
        <v>820</v>
      </c>
      <c r="F136" s="130" t="s">
        <v>334</v>
      </c>
      <c r="G136" s="130" t="s">
        <v>258</v>
      </c>
      <c r="H136" s="130" t="s">
        <v>375</v>
      </c>
      <c r="I136" s="130" t="s">
        <v>257</v>
      </c>
      <c r="J136" s="130" t="s">
        <v>367</v>
      </c>
      <c r="K136" s="130" t="s">
        <v>855</v>
      </c>
      <c r="L136" s="130" t="s">
        <v>856</v>
      </c>
      <c r="M136" s="130" t="s">
        <v>436</v>
      </c>
      <c r="N136" s="130" t="s">
        <v>437</v>
      </c>
      <c r="Q136" s="130" t="s">
        <v>861</v>
      </c>
      <c r="R136" s="130" t="s">
        <v>862</v>
      </c>
      <c r="S136" s="130" t="s">
        <v>292</v>
      </c>
      <c r="T136" s="130" t="s">
        <v>293</v>
      </c>
    </row>
    <row r="137" spans="1:20" x14ac:dyDescent="0.35">
      <c r="A137" s="130" t="s">
        <v>863</v>
      </c>
      <c r="B137" s="130" t="s">
        <v>864</v>
      </c>
      <c r="C137" s="130" t="s">
        <v>279</v>
      </c>
      <c r="D137" s="130" t="s">
        <v>819</v>
      </c>
      <c r="E137" s="130" t="s">
        <v>820</v>
      </c>
      <c r="F137" s="130" t="s">
        <v>334</v>
      </c>
      <c r="G137" s="130" t="s">
        <v>258</v>
      </c>
      <c r="H137" s="130" t="s">
        <v>375</v>
      </c>
      <c r="I137" s="130" t="s">
        <v>257</v>
      </c>
      <c r="J137" s="130" t="s">
        <v>367</v>
      </c>
      <c r="K137" s="130" t="s">
        <v>865</v>
      </c>
      <c r="L137" s="130" t="s">
        <v>866</v>
      </c>
      <c r="M137" s="130" t="s">
        <v>288</v>
      </c>
      <c r="N137" s="130" t="s">
        <v>289</v>
      </c>
      <c r="Q137" s="130" t="s">
        <v>867</v>
      </c>
      <c r="R137" s="130" t="s">
        <v>868</v>
      </c>
      <c r="S137" s="130" t="s">
        <v>292</v>
      </c>
      <c r="T137" s="130" t="s">
        <v>293</v>
      </c>
    </row>
    <row r="138" spans="1:20" x14ac:dyDescent="0.35">
      <c r="A138" s="130" t="s">
        <v>869</v>
      </c>
      <c r="B138" s="130" t="s">
        <v>870</v>
      </c>
      <c r="C138" s="130" t="s">
        <v>279</v>
      </c>
      <c r="D138" s="130" t="s">
        <v>819</v>
      </c>
      <c r="E138" s="130" t="s">
        <v>820</v>
      </c>
      <c r="F138" s="130" t="s">
        <v>334</v>
      </c>
      <c r="G138" s="130" t="s">
        <v>258</v>
      </c>
      <c r="H138" s="130" t="s">
        <v>375</v>
      </c>
      <c r="I138" s="130" t="s">
        <v>257</v>
      </c>
      <c r="J138" s="130" t="s">
        <v>367</v>
      </c>
      <c r="K138" s="130" t="s">
        <v>821</v>
      </c>
      <c r="L138" s="130" t="s">
        <v>822</v>
      </c>
      <c r="M138" s="130" t="s">
        <v>288</v>
      </c>
      <c r="N138" s="130" t="s">
        <v>289</v>
      </c>
      <c r="Q138" s="130" t="s">
        <v>871</v>
      </c>
      <c r="R138" s="130" t="s">
        <v>872</v>
      </c>
      <c r="S138" s="130" t="s">
        <v>292</v>
      </c>
      <c r="T138" s="130" t="s">
        <v>293</v>
      </c>
    </row>
    <row r="139" spans="1:20" x14ac:dyDescent="0.35">
      <c r="A139" s="130" t="s">
        <v>873</v>
      </c>
      <c r="B139" s="130" t="s">
        <v>874</v>
      </c>
      <c r="C139" s="130" t="s">
        <v>279</v>
      </c>
      <c r="D139" s="130" t="s">
        <v>819</v>
      </c>
      <c r="E139" s="130" t="s">
        <v>820</v>
      </c>
      <c r="F139" s="130" t="s">
        <v>334</v>
      </c>
      <c r="G139" s="130" t="s">
        <v>258</v>
      </c>
      <c r="H139" s="130" t="s">
        <v>375</v>
      </c>
      <c r="I139" s="130" t="s">
        <v>257</v>
      </c>
      <c r="J139" s="130" t="s">
        <v>367</v>
      </c>
      <c r="K139" s="130" t="s">
        <v>821</v>
      </c>
      <c r="L139" s="130" t="s">
        <v>822</v>
      </c>
      <c r="M139" s="130" t="s">
        <v>288</v>
      </c>
      <c r="N139" s="130" t="s">
        <v>289</v>
      </c>
      <c r="Q139" s="130" t="s">
        <v>875</v>
      </c>
      <c r="R139" s="130" t="s">
        <v>876</v>
      </c>
      <c r="S139" s="130" t="s">
        <v>292</v>
      </c>
      <c r="T139" s="130" t="s">
        <v>293</v>
      </c>
    </row>
    <row r="140" spans="1:20" x14ac:dyDescent="0.35">
      <c r="A140" s="130" t="s">
        <v>877</v>
      </c>
      <c r="B140" s="130" t="s">
        <v>878</v>
      </c>
      <c r="C140" s="130" t="s">
        <v>279</v>
      </c>
      <c r="D140" s="130" t="s">
        <v>819</v>
      </c>
      <c r="E140" s="130" t="s">
        <v>820</v>
      </c>
      <c r="F140" s="130" t="s">
        <v>334</v>
      </c>
      <c r="G140" s="130" t="s">
        <v>346</v>
      </c>
      <c r="H140" s="130" t="s">
        <v>347</v>
      </c>
      <c r="I140" s="130" t="s">
        <v>879</v>
      </c>
      <c r="J140" s="130" t="s">
        <v>880</v>
      </c>
      <c r="K140" s="130" t="s">
        <v>855</v>
      </c>
      <c r="L140" s="130" t="s">
        <v>856</v>
      </c>
      <c r="M140" s="130" t="s">
        <v>288</v>
      </c>
      <c r="N140" s="130" t="s">
        <v>289</v>
      </c>
      <c r="Q140" s="130" t="s">
        <v>881</v>
      </c>
      <c r="R140" s="130" t="s">
        <v>882</v>
      </c>
      <c r="S140" s="130" t="s">
        <v>292</v>
      </c>
      <c r="T140" s="130" t="s">
        <v>293</v>
      </c>
    </row>
    <row r="141" spans="1:20" x14ac:dyDescent="0.35">
      <c r="A141" s="130" t="s">
        <v>883</v>
      </c>
      <c r="B141" s="130" t="s">
        <v>884</v>
      </c>
      <c r="C141" s="130" t="s">
        <v>279</v>
      </c>
      <c r="D141" s="130" t="s">
        <v>819</v>
      </c>
      <c r="E141" s="130" t="s">
        <v>820</v>
      </c>
      <c r="F141" s="130" t="s">
        <v>334</v>
      </c>
      <c r="G141" s="130" t="s">
        <v>346</v>
      </c>
      <c r="H141" s="130" t="s">
        <v>347</v>
      </c>
      <c r="I141" s="130" t="s">
        <v>885</v>
      </c>
      <c r="J141" s="130" t="s">
        <v>886</v>
      </c>
      <c r="K141" s="130" t="s">
        <v>855</v>
      </c>
      <c r="L141" s="130" t="s">
        <v>856</v>
      </c>
      <c r="M141" s="130" t="s">
        <v>288</v>
      </c>
      <c r="N141" s="130" t="s">
        <v>289</v>
      </c>
      <c r="O141" s="130" t="s">
        <v>887</v>
      </c>
      <c r="P141" s="130" t="s">
        <v>888</v>
      </c>
      <c r="Q141" s="130" t="s">
        <v>881</v>
      </c>
      <c r="R141" s="130" t="s">
        <v>882</v>
      </c>
      <c r="S141" s="130" t="s">
        <v>292</v>
      </c>
      <c r="T141" s="130" t="s">
        <v>293</v>
      </c>
    </row>
    <row r="142" spans="1:20" x14ac:dyDescent="0.35">
      <c r="A142" s="130" t="s">
        <v>889</v>
      </c>
      <c r="B142" s="130" t="s">
        <v>890</v>
      </c>
      <c r="C142" s="130" t="s">
        <v>279</v>
      </c>
      <c r="D142" s="130" t="s">
        <v>819</v>
      </c>
      <c r="E142" s="130" t="s">
        <v>820</v>
      </c>
      <c r="F142" s="130" t="s">
        <v>334</v>
      </c>
      <c r="G142" s="130" t="s">
        <v>346</v>
      </c>
      <c r="H142" s="130" t="s">
        <v>347</v>
      </c>
      <c r="I142" s="130" t="s">
        <v>891</v>
      </c>
      <c r="J142" s="130" t="s">
        <v>892</v>
      </c>
      <c r="K142" s="130" t="s">
        <v>855</v>
      </c>
      <c r="L142" s="130" t="s">
        <v>856</v>
      </c>
      <c r="M142" s="130" t="s">
        <v>288</v>
      </c>
      <c r="N142" s="130" t="s">
        <v>289</v>
      </c>
      <c r="O142" s="130" t="s">
        <v>887</v>
      </c>
      <c r="P142" s="130" t="s">
        <v>888</v>
      </c>
      <c r="Q142" s="130" t="s">
        <v>881</v>
      </c>
      <c r="R142" s="130" t="s">
        <v>882</v>
      </c>
      <c r="S142" s="130" t="s">
        <v>292</v>
      </c>
      <c r="T142" s="130" t="s">
        <v>293</v>
      </c>
    </row>
    <row r="143" spans="1:20" x14ac:dyDescent="0.35">
      <c r="A143" s="130" t="s">
        <v>893</v>
      </c>
      <c r="B143" s="130" t="s">
        <v>894</v>
      </c>
      <c r="C143" s="130" t="s">
        <v>279</v>
      </c>
      <c r="D143" s="130" t="s">
        <v>819</v>
      </c>
      <c r="E143" s="130" t="s">
        <v>820</v>
      </c>
      <c r="F143" s="130" t="s">
        <v>345</v>
      </c>
      <c r="G143" s="130" t="s">
        <v>432</v>
      </c>
      <c r="H143" s="130" t="s">
        <v>433</v>
      </c>
      <c r="I143" s="130" t="s">
        <v>398</v>
      </c>
      <c r="J143" s="130" t="s">
        <v>399</v>
      </c>
      <c r="K143" s="130" t="s">
        <v>849</v>
      </c>
      <c r="L143" s="130" t="s">
        <v>850</v>
      </c>
      <c r="M143" s="130" t="s">
        <v>436</v>
      </c>
      <c r="N143" s="130" t="s">
        <v>437</v>
      </c>
      <c r="Q143" s="130" t="s">
        <v>895</v>
      </c>
      <c r="R143" s="130" t="s">
        <v>896</v>
      </c>
      <c r="S143" s="130" t="s">
        <v>292</v>
      </c>
      <c r="T143" s="130" t="s">
        <v>293</v>
      </c>
    </row>
    <row r="144" spans="1:20" x14ac:dyDescent="0.35">
      <c r="A144" s="130" t="s">
        <v>897</v>
      </c>
      <c r="B144" s="130" t="s">
        <v>898</v>
      </c>
      <c r="C144" s="130" t="s">
        <v>279</v>
      </c>
      <c r="D144" s="130" t="s">
        <v>819</v>
      </c>
      <c r="E144" s="130" t="s">
        <v>820</v>
      </c>
      <c r="F144" s="130" t="s">
        <v>345</v>
      </c>
      <c r="G144" s="130" t="s">
        <v>432</v>
      </c>
      <c r="H144" s="130" t="s">
        <v>433</v>
      </c>
      <c r="I144" s="130" t="s">
        <v>398</v>
      </c>
      <c r="J144" s="130" t="s">
        <v>399</v>
      </c>
      <c r="K144" s="130" t="s">
        <v>899</v>
      </c>
      <c r="L144" s="130" t="s">
        <v>900</v>
      </c>
      <c r="M144" s="130" t="s">
        <v>436</v>
      </c>
      <c r="N144" s="130" t="s">
        <v>437</v>
      </c>
      <c r="Q144" s="130" t="s">
        <v>901</v>
      </c>
      <c r="R144" s="130" t="s">
        <v>902</v>
      </c>
      <c r="S144" s="130" t="s">
        <v>292</v>
      </c>
      <c r="T144" s="130" t="s">
        <v>293</v>
      </c>
    </row>
    <row r="145" spans="1:20" x14ac:dyDescent="0.35">
      <c r="A145" s="130" t="s">
        <v>903</v>
      </c>
      <c r="B145" s="130" t="s">
        <v>904</v>
      </c>
      <c r="C145" s="130" t="s">
        <v>279</v>
      </c>
      <c r="D145" s="130" t="s">
        <v>819</v>
      </c>
      <c r="E145" s="130" t="s">
        <v>820</v>
      </c>
      <c r="F145" s="130" t="s">
        <v>345</v>
      </c>
      <c r="G145" s="130" t="s">
        <v>432</v>
      </c>
      <c r="H145" s="130" t="s">
        <v>433</v>
      </c>
      <c r="I145" s="130" t="s">
        <v>905</v>
      </c>
      <c r="J145" s="130" t="s">
        <v>906</v>
      </c>
      <c r="K145" s="130" t="s">
        <v>849</v>
      </c>
      <c r="L145" s="130" t="s">
        <v>850</v>
      </c>
      <c r="M145" s="130" t="s">
        <v>436</v>
      </c>
      <c r="N145" s="130" t="s">
        <v>437</v>
      </c>
      <c r="Q145" s="130" t="s">
        <v>907</v>
      </c>
      <c r="R145" s="130" t="s">
        <v>908</v>
      </c>
      <c r="S145" s="130" t="s">
        <v>292</v>
      </c>
      <c r="T145" s="130" t="s">
        <v>293</v>
      </c>
    </row>
    <row r="146" spans="1:20" x14ac:dyDescent="0.35">
      <c r="A146" s="130" t="s">
        <v>909</v>
      </c>
      <c r="B146" s="130" t="s">
        <v>910</v>
      </c>
      <c r="C146" s="130" t="s">
        <v>279</v>
      </c>
      <c r="D146" s="130" t="s">
        <v>819</v>
      </c>
      <c r="E146" s="130" t="s">
        <v>820</v>
      </c>
      <c r="F146" s="130" t="s">
        <v>345</v>
      </c>
      <c r="G146" s="130" t="s">
        <v>432</v>
      </c>
      <c r="H146" s="130" t="s">
        <v>433</v>
      </c>
      <c r="I146" s="130" t="s">
        <v>911</v>
      </c>
      <c r="J146" s="130" t="s">
        <v>912</v>
      </c>
      <c r="K146" s="130" t="s">
        <v>849</v>
      </c>
      <c r="L146" s="130" t="s">
        <v>850</v>
      </c>
      <c r="M146" s="130" t="s">
        <v>436</v>
      </c>
      <c r="N146" s="130" t="s">
        <v>437</v>
      </c>
      <c r="Q146" s="130" t="s">
        <v>913</v>
      </c>
      <c r="R146" s="130" t="s">
        <v>914</v>
      </c>
      <c r="S146" s="130" t="s">
        <v>292</v>
      </c>
      <c r="T146" s="130" t="s">
        <v>293</v>
      </c>
    </row>
    <row r="147" spans="1:20" x14ac:dyDescent="0.35">
      <c r="A147" s="130" t="s">
        <v>915</v>
      </c>
      <c r="B147" s="130" t="s">
        <v>916</v>
      </c>
      <c r="C147" s="130" t="s">
        <v>279</v>
      </c>
      <c r="D147" s="130" t="s">
        <v>819</v>
      </c>
      <c r="E147" s="130" t="s">
        <v>820</v>
      </c>
      <c r="F147" s="130" t="s">
        <v>917</v>
      </c>
      <c r="G147" s="130" t="s">
        <v>432</v>
      </c>
      <c r="H147" s="130" t="s">
        <v>433</v>
      </c>
      <c r="I147" s="130" t="s">
        <v>918</v>
      </c>
      <c r="J147" s="130" t="s">
        <v>919</v>
      </c>
      <c r="K147" s="130" t="s">
        <v>865</v>
      </c>
      <c r="L147" s="130" t="s">
        <v>866</v>
      </c>
      <c r="M147" s="130" t="s">
        <v>436</v>
      </c>
      <c r="N147" s="130" t="s">
        <v>437</v>
      </c>
      <c r="Q147" s="130" t="s">
        <v>920</v>
      </c>
      <c r="R147" s="130" t="s">
        <v>921</v>
      </c>
      <c r="S147" s="130" t="s">
        <v>292</v>
      </c>
      <c r="T147" s="130" t="s">
        <v>293</v>
      </c>
    </row>
    <row r="148" spans="1:20" x14ac:dyDescent="0.35">
      <c r="A148" s="130" t="s">
        <v>922</v>
      </c>
      <c r="B148" s="130" t="s">
        <v>923</v>
      </c>
      <c r="C148" s="130" t="s">
        <v>279</v>
      </c>
      <c r="D148" s="130" t="s">
        <v>819</v>
      </c>
      <c r="E148" s="130" t="s">
        <v>820</v>
      </c>
      <c r="F148" s="130" t="s">
        <v>917</v>
      </c>
      <c r="G148" s="130" t="s">
        <v>432</v>
      </c>
      <c r="H148" s="130" t="s">
        <v>433</v>
      </c>
      <c r="I148" s="130" t="s">
        <v>918</v>
      </c>
      <c r="J148" s="130" t="s">
        <v>919</v>
      </c>
      <c r="K148" s="130" t="s">
        <v>865</v>
      </c>
      <c r="L148" s="130" t="s">
        <v>866</v>
      </c>
      <c r="M148" s="130" t="s">
        <v>436</v>
      </c>
      <c r="N148" s="130" t="s">
        <v>437</v>
      </c>
      <c r="Q148" s="130" t="s">
        <v>924</v>
      </c>
      <c r="R148" s="130" t="s">
        <v>925</v>
      </c>
      <c r="S148" s="130" t="s">
        <v>292</v>
      </c>
      <c r="T148" s="130" t="s">
        <v>293</v>
      </c>
    </row>
    <row r="149" spans="1:20" x14ac:dyDescent="0.35">
      <c r="A149" s="130" t="s">
        <v>926</v>
      </c>
      <c r="B149" s="130" t="s">
        <v>927</v>
      </c>
      <c r="C149" s="130" t="s">
        <v>279</v>
      </c>
      <c r="D149" s="130" t="s">
        <v>819</v>
      </c>
      <c r="E149" s="130" t="s">
        <v>820</v>
      </c>
      <c r="F149" s="130" t="s">
        <v>334</v>
      </c>
      <c r="G149" s="130" t="s">
        <v>346</v>
      </c>
      <c r="H149" s="130" t="s">
        <v>347</v>
      </c>
      <c r="I149" s="130" t="s">
        <v>928</v>
      </c>
      <c r="J149" s="130" t="s">
        <v>929</v>
      </c>
      <c r="K149" s="130" t="s">
        <v>930</v>
      </c>
      <c r="L149" s="130" t="s">
        <v>931</v>
      </c>
      <c r="M149" s="130" t="s">
        <v>288</v>
      </c>
      <c r="N149" s="130" t="s">
        <v>289</v>
      </c>
      <c r="Q149" s="130" t="s">
        <v>932</v>
      </c>
      <c r="R149" s="130" t="s">
        <v>933</v>
      </c>
      <c r="S149" s="130" t="s">
        <v>292</v>
      </c>
      <c r="T149" s="130" t="s">
        <v>293</v>
      </c>
    </row>
    <row r="150" spans="1:20" x14ac:dyDescent="0.35">
      <c r="A150" s="130" t="s">
        <v>934</v>
      </c>
      <c r="B150" s="130" t="s">
        <v>935</v>
      </c>
      <c r="C150" s="130" t="s">
        <v>279</v>
      </c>
      <c r="D150" s="130" t="s">
        <v>819</v>
      </c>
      <c r="E150" s="130" t="s">
        <v>820</v>
      </c>
      <c r="F150" s="130" t="s">
        <v>334</v>
      </c>
      <c r="G150" s="130" t="s">
        <v>936</v>
      </c>
      <c r="H150" s="130" t="s">
        <v>87</v>
      </c>
      <c r="I150" s="130" t="s">
        <v>928</v>
      </c>
      <c r="J150" s="130" t="s">
        <v>929</v>
      </c>
      <c r="K150" s="130" t="s">
        <v>930</v>
      </c>
      <c r="L150" s="130" t="s">
        <v>931</v>
      </c>
      <c r="M150" s="130" t="s">
        <v>288</v>
      </c>
      <c r="N150" s="130" t="s">
        <v>289</v>
      </c>
      <c r="Q150" s="130" t="s">
        <v>932</v>
      </c>
      <c r="R150" s="130" t="s">
        <v>933</v>
      </c>
      <c r="S150" s="130" t="s">
        <v>292</v>
      </c>
      <c r="T150" s="130" t="s">
        <v>293</v>
      </c>
    </row>
    <row r="151" spans="1:20" x14ac:dyDescent="0.35">
      <c r="A151" s="130" t="s">
        <v>937</v>
      </c>
      <c r="B151" s="130" t="s">
        <v>938</v>
      </c>
      <c r="C151" s="130" t="s">
        <v>279</v>
      </c>
      <c r="D151" s="130" t="s">
        <v>819</v>
      </c>
      <c r="E151" s="130" t="s">
        <v>820</v>
      </c>
      <c r="F151" s="130" t="s">
        <v>334</v>
      </c>
      <c r="G151" s="130" t="s">
        <v>335</v>
      </c>
      <c r="H151" s="130" t="s">
        <v>336</v>
      </c>
      <c r="I151" s="130" t="s">
        <v>928</v>
      </c>
      <c r="J151" s="130" t="s">
        <v>929</v>
      </c>
      <c r="K151" s="130" t="s">
        <v>930</v>
      </c>
      <c r="L151" s="130" t="s">
        <v>931</v>
      </c>
      <c r="M151" s="130" t="s">
        <v>288</v>
      </c>
      <c r="N151" s="130" t="s">
        <v>289</v>
      </c>
      <c r="Q151" s="130" t="s">
        <v>932</v>
      </c>
      <c r="R151" s="130" t="s">
        <v>933</v>
      </c>
      <c r="S151" s="130" t="s">
        <v>292</v>
      </c>
      <c r="T151" s="130" t="s">
        <v>293</v>
      </c>
    </row>
    <row r="152" spans="1:20" x14ac:dyDescent="0.35">
      <c r="A152" s="130" t="s">
        <v>939</v>
      </c>
      <c r="B152" s="130" t="s">
        <v>940</v>
      </c>
      <c r="C152" s="130" t="s">
        <v>279</v>
      </c>
      <c r="D152" s="130" t="s">
        <v>819</v>
      </c>
      <c r="E152" s="130" t="s">
        <v>820</v>
      </c>
      <c r="F152" s="130" t="s">
        <v>334</v>
      </c>
      <c r="G152" s="130" t="s">
        <v>458</v>
      </c>
      <c r="H152" s="130" t="s">
        <v>459</v>
      </c>
      <c r="I152" s="130" t="s">
        <v>928</v>
      </c>
      <c r="J152" s="130" t="s">
        <v>929</v>
      </c>
      <c r="K152" s="130" t="s">
        <v>930</v>
      </c>
      <c r="L152" s="130" t="s">
        <v>931</v>
      </c>
      <c r="M152" s="130" t="s">
        <v>288</v>
      </c>
      <c r="N152" s="130" t="s">
        <v>289</v>
      </c>
      <c r="Q152" s="130" t="s">
        <v>932</v>
      </c>
      <c r="R152" s="130" t="s">
        <v>933</v>
      </c>
      <c r="S152" s="130" t="s">
        <v>292</v>
      </c>
      <c r="T152" s="130" t="s">
        <v>293</v>
      </c>
    </row>
    <row r="153" spans="1:20" x14ac:dyDescent="0.35">
      <c r="A153" s="130" t="s">
        <v>941</v>
      </c>
      <c r="B153" s="130" t="s">
        <v>942</v>
      </c>
      <c r="C153" s="130" t="s">
        <v>279</v>
      </c>
      <c r="D153" s="130" t="s">
        <v>819</v>
      </c>
      <c r="E153" s="130" t="s">
        <v>820</v>
      </c>
      <c r="F153" s="130" t="s">
        <v>334</v>
      </c>
      <c r="G153" s="130" t="s">
        <v>388</v>
      </c>
      <c r="H153" s="130" t="s">
        <v>389</v>
      </c>
      <c r="I153" s="130" t="s">
        <v>928</v>
      </c>
      <c r="J153" s="130" t="s">
        <v>929</v>
      </c>
      <c r="K153" s="130" t="s">
        <v>930</v>
      </c>
      <c r="L153" s="130" t="s">
        <v>931</v>
      </c>
      <c r="M153" s="130" t="s">
        <v>288</v>
      </c>
      <c r="N153" s="130" t="s">
        <v>289</v>
      </c>
      <c r="Q153" s="130" t="s">
        <v>932</v>
      </c>
      <c r="R153" s="130" t="s">
        <v>933</v>
      </c>
      <c r="S153" s="130" t="s">
        <v>292</v>
      </c>
      <c r="T153" s="130" t="s">
        <v>293</v>
      </c>
    </row>
    <row r="154" spans="1:20" x14ac:dyDescent="0.35">
      <c r="A154" s="130" t="s">
        <v>943</v>
      </c>
      <c r="B154" s="130" t="s">
        <v>944</v>
      </c>
      <c r="C154" s="130" t="s">
        <v>279</v>
      </c>
      <c r="D154" s="130" t="s">
        <v>819</v>
      </c>
      <c r="E154" s="130" t="s">
        <v>820</v>
      </c>
      <c r="F154" s="130" t="s">
        <v>945</v>
      </c>
      <c r="G154" s="130" t="s">
        <v>432</v>
      </c>
      <c r="H154" s="130" t="s">
        <v>433</v>
      </c>
      <c r="I154" s="130" t="s">
        <v>946</v>
      </c>
      <c r="J154" s="130" t="s">
        <v>947</v>
      </c>
      <c r="K154" s="130" t="s">
        <v>855</v>
      </c>
      <c r="L154" s="130" t="s">
        <v>856</v>
      </c>
      <c r="M154" s="130" t="s">
        <v>436</v>
      </c>
      <c r="N154" s="130" t="s">
        <v>437</v>
      </c>
      <c r="Q154" s="130" t="s">
        <v>948</v>
      </c>
      <c r="R154" s="130" t="s">
        <v>949</v>
      </c>
      <c r="S154" s="130" t="s">
        <v>292</v>
      </c>
      <c r="T154" s="130" t="s">
        <v>293</v>
      </c>
    </row>
    <row r="155" spans="1:20" x14ac:dyDescent="0.35">
      <c r="A155" s="130" t="s">
        <v>950</v>
      </c>
      <c r="B155" s="130" t="s">
        <v>951</v>
      </c>
      <c r="C155" s="130" t="s">
        <v>279</v>
      </c>
      <c r="D155" s="130" t="s">
        <v>819</v>
      </c>
      <c r="E155" s="130" t="s">
        <v>820</v>
      </c>
      <c r="F155" s="130" t="s">
        <v>345</v>
      </c>
      <c r="G155" s="130" t="s">
        <v>432</v>
      </c>
      <c r="H155" s="130" t="s">
        <v>433</v>
      </c>
      <c r="I155" s="130" t="s">
        <v>952</v>
      </c>
      <c r="J155" s="130" t="s">
        <v>953</v>
      </c>
      <c r="K155" s="130" t="s">
        <v>899</v>
      </c>
      <c r="L155" s="130" t="s">
        <v>900</v>
      </c>
      <c r="M155" s="130" t="s">
        <v>436</v>
      </c>
      <c r="N155" s="130" t="s">
        <v>437</v>
      </c>
      <c r="Q155" s="130" t="s">
        <v>954</v>
      </c>
      <c r="R155" s="130" t="s">
        <v>955</v>
      </c>
      <c r="S155" s="130" t="s">
        <v>292</v>
      </c>
      <c r="T155" s="130" t="s">
        <v>293</v>
      </c>
    </row>
    <row r="156" spans="1:20" x14ac:dyDescent="0.35">
      <c r="A156" s="130" t="s">
        <v>956</v>
      </c>
      <c r="B156" s="130" t="s">
        <v>957</v>
      </c>
      <c r="C156" s="130" t="s">
        <v>279</v>
      </c>
      <c r="D156" s="130" t="s">
        <v>819</v>
      </c>
      <c r="E156" s="130" t="s">
        <v>820</v>
      </c>
      <c r="F156" s="130" t="s">
        <v>958</v>
      </c>
      <c r="G156" s="130" t="s">
        <v>432</v>
      </c>
      <c r="H156" s="130" t="s">
        <v>433</v>
      </c>
      <c r="I156" s="130" t="s">
        <v>959</v>
      </c>
      <c r="J156" s="130" t="s">
        <v>960</v>
      </c>
      <c r="K156" s="130" t="s">
        <v>821</v>
      </c>
      <c r="L156" s="130" t="s">
        <v>822</v>
      </c>
      <c r="M156" s="130" t="s">
        <v>436</v>
      </c>
      <c r="N156" s="130" t="s">
        <v>437</v>
      </c>
      <c r="Q156" s="130" t="s">
        <v>823</v>
      </c>
      <c r="R156" s="130" t="s">
        <v>824</v>
      </c>
      <c r="S156" s="130" t="s">
        <v>292</v>
      </c>
      <c r="T156" s="130" t="s">
        <v>293</v>
      </c>
    </row>
    <row r="157" spans="1:20" x14ac:dyDescent="0.35">
      <c r="A157" s="130" t="s">
        <v>961</v>
      </c>
      <c r="B157" s="130" t="s">
        <v>957</v>
      </c>
      <c r="C157" s="130" t="s">
        <v>279</v>
      </c>
      <c r="D157" s="130" t="s">
        <v>819</v>
      </c>
      <c r="E157" s="130" t="s">
        <v>820</v>
      </c>
      <c r="F157" s="130" t="s">
        <v>958</v>
      </c>
      <c r="G157" s="130" t="s">
        <v>432</v>
      </c>
      <c r="H157" s="130" t="s">
        <v>433</v>
      </c>
      <c r="I157" s="130" t="s">
        <v>959</v>
      </c>
      <c r="J157" s="130" t="s">
        <v>960</v>
      </c>
      <c r="K157" s="130" t="s">
        <v>821</v>
      </c>
      <c r="L157" s="130" t="s">
        <v>822</v>
      </c>
      <c r="M157" s="130" t="s">
        <v>436</v>
      </c>
      <c r="N157" s="130" t="s">
        <v>437</v>
      </c>
      <c r="Q157" s="130" t="s">
        <v>823</v>
      </c>
      <c r="R157" s="130" t="s">
        <v>824</v>
      </c>
      <c r="S157" s="130" t="s">
        <v>292</v>
      </c>
      <c r="T157" s="130" t="s">
        <v>293</v>
      </c>
    </row>
    <row r="158" spans="1:20" x14ac:dyDescent="0.35">
      <c r="A158" s="130" t="s">
        <v>962</v>
      </c>
      <c r="B158" s="130" t="s">
        <v>963</v>
      </c>
      <c r="C158" s="130" t="s">
        <v>279</v>
      </c>
      <c r="D158" s="130" t="s">
        <v>819</v>
      </c>
      <c r="E158" s="130" t="s">
        <v>820</v>
      </c>
      <c r="F158" s="130" t="s">
        <v>958</v>
      </c>
      <c r="G158" s="130" t="s">
        <v>432</v>
      </c>
      <c r="H158" s="130" t="s">
        <v>433</v>
      </c>
      <c r="I158" s="130" t="s">
        <v>964</v>
      </c>
      <c r="J158" s="130" t="s">
        <v>965</v>
      </c>
      <c r="K158" s="130" t="s">
        <v>821</v>
      </c>
      <c r="L158" s="130" t="s">
        <v>822</v>
      </c>
      <c r="M158" s="130" t="s">
        <v>436</v>
      </c>
      <c r="N158" s="130" t="s">
        <v>437</v>
      </c>
      <c r="Q158" s="130" t="s">
        <v>966</v>
      </c>
      <c r="R158" s="130" t="s">
        <v>965</v>
      </c>
      <c r="S158" s="130" t="s">
        <v>292</v>
      </c>
      <c r="T158" s="130" t="s">
        <v>293</v>
      </c>
    </row>
    <row r="159" spans="1:20" x14ac:dyDescent="0.35">
      <c r="A159" s="130" t="s">
        <v>967</v>
      </c>
      <c r="B159" s="130" t="s">
        <v>968</v>
      </c>
      <c r="C159" s="130" t="s">
        <v>279</v>
      </c>
      <c r="D159" s="130" t="s">
        <v>819</v>
      </c>
      <c r="E159" s="130" t="s">
        <v>820</v>
      </c>
      <c r="F159" s="130" t="s">
        <v>334</v>
      </c>
      <c r="G159" s="130" t="s">
        <v>346</v>
      </c>
      <c r="H159" s="130" t="s">
        <v>347</v>
      </c>
      <c r="I159" s="130" t="s">
        <v>398</v>
      </c>
      <c r="J159" s="130" t="s">
        <v>399</v>
      </c>
      <c r="K159" s="130" t="s">
        <v>849</v>
      </c>
      <c r="L159" s="130" t="s">
        <v>850</v>
      </c>
      <c r="M159" s="130" t="s">
        <v>288</v>
      </c>
      <c r="N159" s="130" t="s">
        <v>289</v>
      </c>
      <c r="Q159" s="130" t="s">
        <v>969</v>
      </c>
      <c r="R159" s="130" t="s">
        <v>970</v>
      </c>
      <c r="S159" s="130" t="s">
        <v>292</v>
      </c>
      <c r="T159" s="130" t="s">
        <v>293</v>
      </c>
    </row>
    <row r="160" spans="1:20" x14ac:dyDescent="0.35">
      <c r="A160" s="130" t="s">
        <v>971</v>
      </c>
      <c r="B160" s="130" t="s">
        <v>972</v>
      </c>
      <c r="C160" s="130" t="s">
        <v>279</v>
      </c>
      <c r="D160" s="130" t="s">
        <v>819</v>
      </c>
      <c r="E160" s="130" t="s">
        <v>820</v>
      </c>
      <c r="F160" s="130" t="s">
        <v>334</v>
      </c>
      <c r="G160" s="130" t="s">
        <v>335</v>
      </c>
      <c r="H160" s="130" t="s">
        <v>336</v>
      </c>
      <c r="I160" s="130" t="s">
        <v>398</v>
      </c>
      <c r="J160" s="130" t="s">
        <v>399</v>
      </c>
      <c r="K160" s="130" t="s">
        <v>849</v>
      </c>
      <c r="L160" s="130" t="s">
        <v>850</v>
      </c>
      <c r="M160" s="130" t="s">
        <v>288</v>
      </c>
      <c r="N160" s="130" t="s">
        <v>289</v>
      </c>
      <c r="Q160" s="130" t="s">
        <v>969</v>
      </c>
      <c r="R160" s="130" t="s">
        <v>970</v>
      </c>
      <c r="S160" s="130" t="s">
        <v>292</v>
      </c>
      <c r="T160" s="130" t="s">
        <v>293</v>
      </c>
    </row>
    <row r="161" spans="1:20" x14ac:dyDescent="0.35">
      <c r="A161" s="130" t="s">
        <v>973</v>
      </c>
      <c r="B161" s="130" t="s">
        <v>974</v>
      </c>
      <c r="C161" s="130" t="s">
        <v>279</v>
      </c>
      <c r="D161" s="130" t="s">
        <v>819</v>
      </c>
      <c r="E161" s="130" t="s">
        <v>820</v>
      </c>
      <c r="F161" s="130" t="s">
        <v>958</v>
      </c>
      <c r="G161" s="130" t="s">
        <v>432</v>
      </c>
      <c r="H161" s="130" t="s">
        <v>433</v>
      </c>
      <c r="I161" s="130" t="s">
        <v>975</v>
      </c>
      <c r="J161" s="130" t="s">
        <v>976</v>
      </c>
      <c r="K161" s="130" t="s">
        <v>899</v>
      </c>
      <c r="L161" s="130" t="s">
        <v>900</v>
      </c>
      <c r="M161" s="130" t="s">
        <v>436</v>
      </c>
      <c r="N161" s="130" t="s">
        <v>437</v>
      </c>
      <c r="Q161" s="130" t="s">
        <v>977</v>
      </c>
      <c r="R161" s="130" t="s">
        <v>978</v>
      </c>
      <c r="S161" s="130" t="s">
        <v>292</v>
      </c>
      <c r="T161" s="130" t="s">
        <v>293</v>
      </c>
    </row>
    <row r="162" spans="1:20" x14ac:dyDescent="0.35">
      <c r="A162" s="130" t="s">
        <v>979</v>
      </c>
      <c r="B162" s="130" t="s">
        <v>980</v>
      </c>
      <c r="C162" s="130" t="s">
        <v>279</v>
      </c>
      <c r="D162" s="130" t="s">
        <v>819</v>
      </c>
      <c r="E162" s="130" t="s">
        <v>820</v>
      </c>
      <c r="F162" s="130" t="s">
        <v>334</v>
      </c>
      <c r="G162" s="130" t="s">
        <v>335</v>
      </c>
      <c r="H162" s="130" t="s">
        <v>336</v>
      </c>
      <c r="I162" s="130" t="s">
        <v>398</v>
      </c>
      <c r="J162" s="130" t="s">
        <v>399</v>
      </c>
      <c r="K162" s="130" t="s">
        <v>849</v>
      </c>
      <c r="L162" s="130" t="s">
        <v>850</v>
      </c>
      <c r="M162" s="130" t="s">
        <v>288</v>
      </c>
      <c r="N162" s="130" t="s">
        <v>289</v>
      </c>
      <c r="Q162" s="130" t="s">
        <v>981</v>
      </c>
      <c r="R162" s="130" t="s">
        <v>982</v>
      </c>
      <c r="S162" s="130" t="s">
        <v>292</v>
      </c>
      <c r="T162" s="130" t="s">
        <v>293</v>
      </c>
    </row>
    <row r="163" spans="1:20" x14ac:dyDescent="0.35">
      <c r="A163" s="130" t="s">
        <v>983</v>
      </c>
      <c r="B163" s="130" t="s">
        <v>984</v>
      </c>
      <c r="C163" s="130" t="s">
        <v>279</v>
      </c>
      <c r="D163" s="130" t="s">
        <v>819</v>
      </c>
      <c r="E163" s="130" t="s">
        <v>820</v>
      </c>
      <c r="F163" s="130" t="s">
        <v>334</v>
      </c>
      <c r="G163" s="130" t="s">
        <v>458</v>
      </c>
      <c r="H163" s="130" t="s">
        <v>459</v>
      </c>
      <c r="I163" s="130" t="s">
        <v>398</v>
      </c>
      <c r="J163" s="130" t="s">
        <v>399</v>
      </c>
      <c r="K163" s="130" t="s">
        <v>849</v>
      </c>
      <c r="L163" s="130" t="s">
        <v>850</v>
      </c>
      <c r="M163" s="130" t="s">
        <v>288</v>
      </c>
      <c r="N163" s="130" t="s">
        <v>289</v>
      </c>
      <c r="Q163" s="130" t="s">
        <v>981</v>
      </c>
      <c r="R163" s="130" t="s">
        <v>982</v>
      </c>
      <c r="S163" s="130" t="s">
        <v>292</v>
      </c>
      <c r="T163" s="130" t="s">
        <v>293</v>
      </c>
    </row>
    <row r="164" spans="1:20" x14ac:dyDescent="0.35">
      <c r="A164" s="130" t="s">
        <v>985</v>
      </c>
      <c r="B164" s="130" t="s">
        <v>986</v>
      </c>
      <c r="C164" s="130" t="s">
        <v>279</v>
      </c>
      <c r="D164" s="130" t="s">
        <v>819</v>
      </c>
      <c r="E164" s="130" t="s">
        <v>820</v>
      </c>
      <c r="F164" s="130" t="s">
        <v>334</v>
      </c>
      <c r="G164" s="130" t="s">
        <v>388</v>
      </c>
      <c r="H164" s="130" t="s">
        <v>389</v>
      </c>
      <c r="I164" s="130" t="s">
        <v>398</v>
      </c>
      <c r="J164" s="130" t="s">
        <v>399</v>
      </c>
      <c r="K164" s="130" t="s">
        <v>849</v>
      </c>
      <c r="L164" s="130" t="s">
        <v>850</v>
      </c>
      <c r="M164" s="130" t="s">
        <v>288</v>
      </c>
      <c r="N164" s="130" t="s">
        <v>289</v>
      </c>
      <c r="Q164" s="130" t="s">
        <v>981</v>
      </c>
      <c r="R164" s="130" t="s">
        <v>982</v>
      </c>
      <c r="S164" s="130" t="s">
        <v>292</v>
      </c>
      <c r="T164" s="130" t="s">
        <v>293</v>
      </c>
    </row>
    <row r="165" spans="1:20" x14ac:dyDescent="0.35">
      <c r="A165" s="130" t="s">
        <v>987</v>
      </c>
      <c r="B165" s="130" t="s">
        <v>988</v>
      </c>
      <c r="C165" s="130" t="s">
        <v>279</v>
      </c>
      <c r="D165" s="130" t="s">
        <v>819</v>
      </c>
      <c r="E165" s="130" t="s">
        <v>820</v>
      </c>
      <c r="F165" s="130" t="s">
        <v>334</v>
      </c>
      <c r="G165" s="130" t="s">
        <v>335</v>
      </c>
      <c r="H165" s="130" t="s">
        <v>336</v>
      </c>
      <c r="I165" s="130" t="s">
        <v>398</v>
      </c>
      <c r="J165" s="130" t="s">
        <v>399</v>
      </c>
      <c r="K165" s="130" t="s">
        <v>899</v>
      </c>
      <c r="L165" s="130" t="s">
        <v>900</v>
      </c>
      <c r="M165" s="130" t="s">
        <v>288</v>
      </c>
      <c r="N165" s="130" t="s">
        <v>289</v>
      </c>
      <c r="Q165" s="130" t="s">
        <v>989</v>
      </c>
      <c r="R165" s="130" t="s">
        <v>990</v>
      </c>
      <c r="S165" s="130" t="s">
        <v>292</v>
      </c>
      <c r="T165" s="130" t="s">
        <v>293</v>
      </c>
    </row>
    <row r="166" spans="1:20" x14ac:dyDescent="0.35">
      <c r="A166" s="130" t="s">
        <v>991</v>
      </c>
      <c r="B166" s="130" t="s">
        <v>992</v>
      </c>
      <c r="C166" s="130" t="s">
        <v>279</v>
      </c>
      <c r="D166" s="130" t="s">
        <v>819</v>
      </c>
      <c r="E166" s="130" t="s">
        <v>820</v>
      </c>
      <c r="F166" s="130" t="s">
        <v>334</v>
      </c>
      <c r="G166" s="130" t="s">
        <v>335</v>
      </c>
      <c r="H166" s="130" t="s">
        <v>336</v>
      </c>
      <c r="I166" s="130" t="s">
        <v>993</v>
      </c>
      <c r="J166" s="130" t="s">
        <v>994</v>
      </c>
      <c r="K166" s="130" t="s">
        <v>995</v>
      </c>
      <c r="L166" s="130" t="s">
        <v>996</v>
      </c>
      <c r="M166" s="130" t="s">
        <v>288</v>
      </c>
      <c r="N166" s="130" t="s">
        <v>289</v>
      </c>
      <c r="Q166" s="130" t="s">
        <v>997</v>
      </c>
      <c r="R166" s="130" t="s">
        <v>998</v>
      </c>
      <c r="S166" s="130" t="s">
        <v>292</v>
      </c>
      <c r="T166" s="130" t="s">
        <v>293</v>
      </c>
    </row>
    <row r="167" spans="1:20" x14ac:dyDescent="0.35">
      <c r="A167" s="130" t="s">
        <v>999</v>
      </c>
      <c r="B167" s="130" t="s">
        <v>1000</v>
      </c>
      <c r="C167" s="130" t="s">
        <v>279</v>
      </c>
      <c r="D167" s="130" t="s">
        <v>819</v>
      </c>
      <c r="E167" s="130" t="s">
        <v>820</v>
      </c>
      <c r="F167" s="130" t="s">
        <v>334</v>
      </c>
      <c r="G167" s="130" t="s">
        <v>458</v>
      </c>
      <c r="H167" s="130" t="s">
        <v>459</v>
      </c>
      <c r="I167" s="130" t="s">
        <v>993</v>
      </c>
      <c r="J167" s="130" t="s">
        <v>994</v>
      </c>
      <c r="K167" s="130" t="s">
        <v>995</v>
      </c>
      <c r="L167" s="130" t="s">
        <v>996</v>
      </c>
      <c r="M167" s="130" t="s">
        <v>288</v>
      </c>
      <c r="N167" s="130" t="s">
        <v>289</v>
      </c>
      <c r="Q167" s="130" t="s">
        <v>997</v>
      </c>
      <c r="R167" s="130" t="s">
        <v>998</v>
      </c>
      <c r="S167" s="130" t="s">
        <v>292</v>
      </c>
      <c r="T167" s="130" t="s">
        <v>293</v>
      </c>
    </row>
    <row r="168" spans="1:20" x14ac:dyDescent="0.35">
      <c r="A168" s="130" t="s">
        <v>1001</v>
      </c>
      <c r="B168" s="130" t="s">
        <v>1002</v>
      </c>
      <c r="C168" s="130" t="s">
        <v>279</v>
      </c>
      <c r="D168" s="130" t="s">
        <v>819</v>
      </c>
      <c r="E168" s="130" t="s">
        <v>820</v>
      </c>
      <c r="F168" s="130" t="s">
        <v>334</v>
      </c>
      <c r="G168" s="130" t="s">
        <v>388</v>
      </c>
      <c r="H168" s="130" t="s">
        <v>389</v>
      </c>
      <c r="I168" s="130" t="s">
        <v>993</v>
      </c>
      <c r="J168" s="130" t="s">
        <v>994</v>
      </c>
      <c r="K168" s="130" t="s">
        <v>995</v>
      </c>
      <c r="L168" s="130" t="s">
        <v>996</v>
      </c>
      <c r="M168" s="130" t="s">
        <v>288</v>
      </c>
      <c r="N168" s="130" t="s">
        <v>289</v>
      </c>
      <c r="Q168" s="130" t="s">
        <v>997</v>
      </c>
      <c r="R168" s="130" t="s">
        <v>998</v>
      </c>
      <c r="S168" s="130" t="s">
        <v>292</v>
      </c>
      <c r="T168" s="130" t="s">
        <v>293</v>
      </c>
    </row>
    <row r="169" spans="1:20" x14ac:dyDescent="0.35">
      <c r="A169" s="130" t="s">
        <v>1003</v>
      </c>
      <c r="B169" s="130" t="s">
        <v>1004</v>
      </c>
      <c r="C169" s="130" t="s">
        <v>279</v>
      </c>
      <c r="D169" s="130" t="s">
        <v>819</v>
      </c>
      <c r="E169" s="130" t="s">
        <v>820</v>
      </c>
      <c r="F169" s="130" t="s">
        <v>334</v>
      </c>
      <c r="G169" s="130" t="s">
        <v>335</v>
      </c>
      <c r="H169" s="130" t="s">
        <v>336</v>
      </c>
      <c r="I169" s="130" t="s">
        <v>1005</v>
      </c>
      <c r="J169" s="130" t="s">
        <v>1006</v>
      </c>
      <c r="K169" s="130" t="s">
        <v>899</v>
      </c>
      <c r="L169" s="130" t="s">
        <v>900</v>
      </c>
      <c r="M169" s="130" t="s">
        <v>288</v>
      </c>
      <c r="N169" s="130" t="s">
        <v>289</v>
      </c>
      <c r="Q169" s="130" t="s">
        <v>1007</v>
      </c>
      <c r="R169" s="130" t="s">
        <v>1008</v>
      </c>
      <c r="S169" s="130" t="s">
        <v>292</v>
      </c>
      <c r="T169" s="130" t="s">
        <v>293</v>
      </c>
    </row>
    <row r="170" spans="1:20" x14ac:dyDescent="0.35">
      <c r="A170" s="130" t="s">
        <v>1009</v>
      </c>
      <c r="B170" s="130" t="s">
        <v>1010</v>
      </c>
      <c r="C170" s="130" t="s">
        <v>279</v>
      </c>
      <c r="D170" s="130" t="s">
        <v>819</v>
      </c>
      <c r="E170" s="130" t="s">
        <v>820</v>
      </c>
      <c r="F170" s="130" t="s">
        <v>474</v>
      </c>
      <c r="G170" s="130" t="s">
        <v>432</v>
      </c>
      <c r="H170" s="130" t="s">
        <v>433</v>
      </c>
      <c r="I170" s="130" t="s">
        <v>398</v>
      </c>
      <c r="J170" s="130" t="s">
        <v>399</v>
      </c>
      <c r="K170" s="130" t="s">
        <v>855</v>
      </c>
      <c r="L170" s="130" t="s">
        <v>856</v>
      </c>
      <c r="M170" s="130" t="s">
        <v>436</v>
      </c>
      <c r="N170" s="130" t="s">
        <v>437</v>
      </c>
      <c r="Q170" s="130" t="s">
        <v>1011</v>
      </c>
      <c r="R170" s="130" t="s">
        <v>1012</v>
      </c>
      <c r="S170" s="130" t="s">
        <v>292</v>
      </c>
      <c r="T170" s="130" t="s">
        <v>293</v>
      </c>
    </row>
    <row r="171" spans="1:20" x14ac:dyDescent="0.35">
      <c r="A171" s="130" t="s">
        <v>1013</v>
      </c>
      <c r="B171" s="130" t="s">
        <v>1014</v>
      </c>
      <c r="C171" s="130" t="s">
        <v>279</v>
      </c>
      <c r="D171" s="130" t="s">
        <v>819</v>
      </c>
      <c r="E171" s="130" t="s">
        <v>820</v>
      </c>
      <c r="F171" s="130" t="s">
        <v>474</v>
      </c>
      <c r="G171" s="130" t="s">
        <v>432</v>
      </c>
      <c r="H171" s="130" t="s">
        <v>433</v>
      </c>
      <c r="I171" s="130" t="s">
        <v>1015</v>
      </c>
      <c r="J171" s="130" t="s">
        <v>1016</v>
      </c>
      <c r="K171" s="130" t="s">
        <v>855</v>
      </c>
      <c r="L171" s="130" t="s">
        <v>856</v>
      </c>
      <c r="M171" s="130" t="s">
        <v>436</v>
      </c>
      <c r="N171" s="130" t="s">
        <v>437</v>
      </c>
      <c r="Q171" s="130" t="s">
        <v>1017</v>
      </c>
      <c r="R171" s="130" t="s">
        <v>1018</v>
      </c>
      <c r="S171" s="130" t="s">
        <v>292</v>
      </c>
      <c r="T171" s="130" t="s">
        <v>293</v>
      </c>
    </row>
    <row r="172" spans="1:20" x14ac:dyDescent="0.35">
      <c r="A172" s="130" t="s">
        <v>1019</v>
      </c>
      <c r="B172" s="130" t="s">
        <v>1020</v>
      </c>
      <c r="C172" s="130" t="s">
        <v>279</v>
      </c>
      <c r="D172" s="130" t="s">
        <v>819</v>
      </c>
      <c r="E172" s="130" t="s">
        <v>820</v>
      </c>
      <c r="F172" s="130" t="s">
        <v>334</v>
      </c>
      <c r="G172" s="130" t="s">
        <v>432</v>
      </c>
      <c r="H172" s="130" t="s">
        <v>433</v>
      </c>
      <c r="I172" s="130" t="s">
        <v>1021</v>
      </c>
      <c r="J172" s="130" t="s">
        <v>1022</v>
      </c>
      <c r="K172" s="130" t="s">
        <v>855</v>
      </c>
      <c r="L172" s="130" t="s">
        <v>856</v>
      </c>
      <c r="M172" s="130" t="s">
        <v>436</v>
      </c>
      <c r="N172" s="130" t="s">
        <v>437</v>
      </c>
      <c r="Q172" s="130" t="s">
        <v>1023</v>
      </c>
      <c r="R172" s="130" t="s">
        <v>1022</v>
      </c>
      <c r="S172" s="130" t="s">
        <v>292</v>
      </c>
      <c r="T172" s="130" t="s">
        <v>293</v>
      </c>
    </row>
    <row r="173" spans="1:20" x14ac:dyDescent="0.35">
      <c r="A173" s="130" t="s">
        <v>1024</v>
      </c>
      <c r="B173" s="130" t="s">
        <v>1025</v>
      </c>
      <c r="C173" s="130" t="s">
        <v>279</v>
      </c>
      <c r="D173" s="130" t="s">
        <v>819</v>
      </c>
      <c r="E173" s="130" t="s">
        <v>820</v>
      </c>
      <c r="F173" s="130" t="s">
        <v>334</v>
      </c>
      <c r="G173" s="130" t="s">
        <v>432</v>
      </c>
      <c r="H173" s="130" t="s">
        <v>433</v>
      </c>
      <c r="I173" s="130" t="s">
        <v>1026</v>
      </c>
      <c r="J173" s="130" t="s">
        <v>1027</v>
      </c>
      <c r="K173" s="130" t="s">
        <v>855</v>
      </c>
      <c r="L173" s="130" t="s">
        <v>856</v>
      </c>
      <c r="M173" s="130" t="s">
        <v>436</v>
      </c>
      <c r="N173" s="130" t="s">
        <v>437</v>
      </c>
      <c r="Q173" s="130" t="s">
        <v>1028</v>
      </c>
      <c r="R173" s="130" t="s">
        <v>1029</v>
      </c>
      <c r="S173" s="130" t="s">
        <v>292</v>
      </c>
      <c r="T173" s="130" t="s">
        <v>293</v>
      </c>
    </row>
    <row r="174" spans="1:20" x14ac:dyDescent="0.35">
      <c r="A174" s="130" t="s">
        <v>1030</v>
      </c>
      <c r="B174" s="130" t="s">
        <v>1031</v>
      </c>
      <c r="C174" s="130" t="s">
        <v>279</v>
      </c>
      <c r="D174" s="130" t="s">
        <v>819</v>
      </c>
      <c r="E174" s="130" t="s">
        <v>820</v>
      </c>
      <c r="F174" s="130" t="s">
        <v>334</v>
      </c>
      <c r="G174" s="130" t="s">
        <v>432</v>
      </c>
      <c r="H174" s="130" t="s">
        <v>433</v>
      </c>
      <c r="I174" s="130" t="s">
        <v>1032</v>
      </c>
      <c r="J174" s="130" t="s">
        <v>1033</v>
      </c>
      <c r="K174" s="130" t="s">
        <v>855</v>
      </c>
      <c r="L174" s="130" t="s">
        <v>856</v>
      </c>
      <c r="M174" s="130" t="s">
        <v>436</v>
      </c>
      <c r="N174" s="130" t="s">
        <v>437</v>
      </c>
      <c r="Q174" s="130" t="s">
        <v>1034</v>
      </c>
      <c r="R174" s="130" t="s">
        <v>1035</v>
      </c>
      <c r="S174" s="130" t="s">
        <v>292</v>
      </c>
      <c r="T174" s="130" t="s">
        <v>293</v>
      </c>
    </row>
    <row r="175" spans="1:20" x14ac:dyDescent="0.35">
      <c r="A175" s="130" t="s">
        <v>1036</v>
      </c>
      <c r="B175" s="130" t="s">
        <v>1037</v>
      </c>
      <c r="C175" s="130" t="s">
        <v>279</v>
      </c>
      <c r="D175" s="130" t="s">
        <v>819</v>
      </c>
      <c r="E175" s="130" t="s">
        <v>820</v>
      </c>
      <c r="F175" s="130" t="s">
        <v>334</v>
      </c>
      <c r="G175" s="130" t="s">
        <v>432</v>
      </c>
      <c r="H175" s="130" t="s">
        <v>433</v>
      </c>
      <c r="I175" s="130" t="s">
        <v>1038</v>
      </c>
      <c r="J175" s="130" t="s">
        <v>1039</v>
      </c>
      <c r="K175" s="130" t="s">
        <v>855</v>
      </c>
      <c r="L175" s="130" t="s">
        <v>856</v>
      </c>
      <c r="M175" s="130" t="s">
        <v>436</v>
      </c>
      <c r="N175" s="130" t="s">
        <v>437</v>
      </c>
      <c r="Q175" s="130" t="s">
        <v>1040</v>
      </c>
      <c r="R175" s="130" t="s">
        <v>1041</v>
      </c>
      <c r="S175" s="130" t="s">
        <v>292</v>
      </c>
      <c r="T175" s="130" t="s">
        <v>293</v>
      </c>
    </row>
    <row r="176" spans="1:20" x14ac:dyDescent="0.35">
      <c r="A176" s="130" t="s">
        <v>1042</v>
      </c>
      <c r="B176" s="130" t="s">
        <v>1043</v>
      </c>
      <c r="C176" s="130" t="s">
        <v>279</v>
      </c>
      <c r="D176" s="130" t="s">
        <v>819</v>
      </c>
      <c r="E176" s="130" t="s">
        <v>820</v>
      </c>
      <c r="F176" s="130" t="s">
        <v>334</v>
      </c>
      <c r="G176" s="130" t="s">
        <v>432</v>
      </c>
      <c r="H176" s="130" t="s">
        <v>433</v>
      </c>
      <c r="I176" s="130" t="s">
        <v>1032</v>
      </c>
      <c r="J176" s="130" t="s">
        <v>1033</v>
      </c>
      <c r="K176" s="130" t="s">
        <v>855</v>
      </c>
      <c r="L176" s="130" t="s">
        <v>856</v>
      </c>
      <c r="M176" s="130" t="s">
        <v>436</v>
      </c>
      <c r="N176" s="130" t="s">
        <v>437</v>
      </c>
      <c r="Q176" s="130" t="s">
        <v>1034</v>
      </c>
      <c r="R176" s="130" t="s">
        <v>1035</v>
      </c>
      <c r="S176" s="130" t="s">
        <v>292</v>
      </c>
      <c r="T176" s="130" t="s">
        <v>293</v>
      </c>
    </row>
    <row r="177" spans="1:20" x14ac:dyDescent="0.35">
      <c r="A177" s="130" t="s">
        <v>1044</v>
      </c>
      <c r="B177" s="130" t="s">
        <v>1045</v>
      </c>
      <c r="C177" s="130" t="s">
        <v>279</v>
      </c>
      <c r="D177" s="130" t="s">
        <v>819</v>
      </c>
      <c r="E177" s="130" t="s">
        <v>820</v>
      </c>
      <c r="F177" s="130" t="s">
        <v>334</v>
      </c>
      <c r="G177" s="130" t="s">
        <v>432</v>
      </c>
      <c r="H177" s="130" t="s">
        <v>433</v>
      </c>
      <c r="I177" s="130" t="s">
        <v>1046</v>
      </c>
      <c r="J177" s="130" t="s">
        <v>1047</v>
      </c>
      <c r="K177" s="130" t="s">
        <v>855</v>
      </c>
      <c r="L177" s="130" t="s">
        <v>856</v>
      </c>
      <c r="M177" s="130" t="s">
        <v>436</v>
      </c>
      <c r="N177" s="130" t="s">
        <v>437</v>
      </c>
      <c r="Q177" s="130" t="s">
        <v>1048</v>
      </c>
      <c r="R177" s="130" t="s">
        <v>1049</v>
      </c>
      <c r="S177" s="130" t="s">
        <v>292</v>
      </c>
      <c r="T177" s="130" t="s">
        <v>293</v>
      </c>
    </row>
    <row r="178" spans="1:20" x14ac:dyDescent="0.35">
      <c r="A178" s="130" t="s">
        <v>1050</v>
      </c>
      <c r="B178" s="130" t="s">
        <v>1051</v>
      </c>
      <c r="C178" s="130" t="s">
        <v>279</v>
      </c>
      <c r="D178" s="130" t="s">
        <v>819</v>
      </c>
      <c r="E178" s="130" t="s">
        <v>820</v>
      </c>
      <c r="F178" s="130" t="s">
        <v>474</v>
      </c>
      <c r="G178" s="130" t="s">
        <v>432</v>
      </c>
      <c r="H178" s="130" t="s">
        <v>433</v>
      </c>
      <c r="I178" s="130" t="s">
        <v>1052</v>
      </c>
      <c r="J178" s="130" t="s">
        <v>1053</v>
      </c>
      <c r="K178" s="130" t="s">
        <v>821</v>
      </c>
      <c r="L178" s="130" t="s">
        <v>822</v>
      </c>
      <c r="M178" s="130" t="s">
        <v>436</v>
      </c>
      <c r="N178" s="130" t="s">
        <v>437</v>
      </c>
      <c r="Q178" s="130" t="s">
        <v>1054</v>
      </c>
      <c r="R178" s="130" t="s">
        <v>1055</v>
      </c>
      <c r="S178" s="130" t="s">
        <v>292</v>
      </c>
      <c r="T178" s="130" t="s">
        <v>293</v>
      </c>
    </row>
    <row r="179" spans="1:20" x14ac:dyDescent="0.35">
      <c r="A179" s="130" t="s">
        <v>1056</v>
      </c>
      <c r="B179" s="130" t="s">
        <v>1057</v>
      </c>
      <c r="C179" s="130" t="s">
        <v>279</v>
      </c>
      <c r="D179" s="130" t="s">
        <v>819</v>
      </c>
      <c r="E179" s="130" t="s">
        <v>820</v>
      </c>
      <c r="F179" s="130" t="s">
        <v>474</v>
      </c>
      <c r="G179" s="130" t="s">
        <v>432</v>
      </c>
      <c r="H179" s="130" t="s">
        <v>433</v>
      </c>
      <c r="I179" s="130" t="s">
        <v>398</v>
      </c>
      <c r="J179" s="130" t="s">
        <v>399</v>
      </c>
      <c r="K179" s="130" t="s">
        <v>821</v>
      </c>
      <c r="L179" s="130" t="s">
        <v>822</v>
      </c>
      <c r="M179" s="130" t="s">
        <v>436</v>
      </c>
      <c r="N179" s="130" t="s">
        <v>437</v>
      </c>
      <c r="Q179" s="130" t="s">
        <v>1058</v>
      </c>
      <c r="R179" s="130" t="s">
        <v>1059</v>
      </c>
      <c r="S179" s="130" t="s">
        <v>292</v>
      </c>
      <c r="T179" s="130" t="s">
        <v>293</v>
      </c>
    </row>
    <row r="180" spans="1:20" x14ac:dyDescent="0.35">
      <c r="A180" s="130" t="s">
        <v>1060</v>
      </c>
      <c r="B180" s="130" t="s">
        <v>1061</v>
      </c>
      <c r="C180" s="130" t="s">
        <v>279</v>
      </c>
      <c r="D180" s="130" t="s">
        <v>819</v>
      </c>
      <c r="E180" s="130" t="s">
        <v>820</v>
      </c>
      <c r="F180" s="130" t="s">
        <v>474</v>
      </c>
      <c r="G180" s="130" t="s">
        <v>432</v>
      </c>
      <c r="H180" s="130" t="s">
        <v>433</v>
      </c>
      <c r="I180" s="130" t="s">
        <v>398</v>
      </c>
      <c r="J180" s="130" t="s">
        <v>399</v>
      </c>
      <c r="K180" s="130" t="s">
        <v>821</v>
      </c>
      <c r="L180" s="130" t="s">
        <v>822</v>
      </c>
      <c r="M180" s="130" t="s">
        <v>436</v>
      </c>
      <c r="N180" s="130" t="s">
        <v>437</v>
      </c>
      <c r="Q180" s="130" t="s">
        <v>1062</v>
      </c>
      <c r="R180" s="130" t="s">
        <v>1063</v>
      </c>
      <c r="S180" s="130" t="s">
        <v>292</v>
      </c>
      <c r="T180" s="130" t="s">
        <v>293</v>
      </c>
    </row>
    <row r="181" spans="1:20" x14ac:dyDescent="0.35">
      <c r="A181" s="130" t="s">
        <v>1064</v>
      </c>
      <c r="B181" s="130" t="s">
        <v>1065</v>
      </c>
      <c r="C181" s="130" t="s">
        <v>279</v>
      </c>
      <c r="D181" s="130" t="s">
        <v>819</v>
      </c>
      <c r="E181" s="130" t="s">
        <v>820</v>
      </c>
      <c r="F181" s="130" t="s">
        <v>474</v>
      </c>
      <c r="G181" s="130" t="s">
        <v>432</v>
      </c>
      <c r="H181" s="130" t="s">
        <v>433</v>
      </c>
      <c r="I181" s="130" t="s">
        <v>398</v>
      </c>
      <c r="J181" s="130" t="s">
        <v>399</v>
      </c>
      <c r="K181" s="130" t="s">
        <v>821</v>
      </c>
      <c r="L181" s="130" t="s">
        <v>822</v>
      </c>
      <c r="M181" s="130" t="s">
        <v>436</v>
      </c>
      <c r="N181" s="130" t="s">
        <v>437</v>
      </c>
      <c r="Q181" s="130" t="s">
        <v>1066</v>
      </c>
      <c r="R181" s="130" t="s">
        <v>1067</v>
      </c>
      <c r="S181" s="130" t="s">
        <v>292</v>
      </c>
      <c r="T181" s="130" t="s">
        <v>293</v>
      </c>
    </row>
    <row r="182" spans="1:20" x14ac:dyDescent="0.35">
      <c r="A182" s="130" t="s">
        <v>1068</v>
      </c>
      <c r="B182" s="130" t="s">
        <v>1069</v>
      </c>
      <c r="C182" s="130" t="s">
        <v>279</v>
      </c>
      <c r="D182" s="130" t="s">
        <v>819</v>
      </c>
      <c r="E182" s="130" t="s">
        <v>820</v>
      </c>
      <c r="F182" s="130" t="s">
        <v>474</v>
      </c>
      <c r="G182" s="130" t="s">
        <v>432</v>
      </c>
      <c r="H182" s="130" t="s">
        <v>433</v>
      </c>
      <c r="I182" s="130" t="s">
        <v>398</v>
      </c>
      <c r="J182" s="130" t="s">
        <v>399</v>
      </c>
      <c r="K182" s="130" t="s">
        <v>821</v>
      </c>
      <c r="L182" s="130" t="s">
        <v>822</v>
      </c>
      <c r="M182" s="130" t="s">
        <v>436</v>
      </c>
      <c r="N182" s="130" t="s">
        <v>437</v>
      </c>
      <c r="Q182" s="130" t="s">
        <v>1070</v>
      </c>
      <c r="R182" s="130" t="s">
        <v>1071</v>
      </c>
      <c r="S182" s="130" t="s">
        <v>292</v>
      </c>
      <c r="T182" s="130" t="s">
        <v>293</v>
      </c>
    </row>
    <row r="183" spans="1:20" x14ac:dyDescent="0.35">
      <c r="A183" s="130" t="s">
        <v>1072</v>
      </c>
      <c r="B183" s="130" t="s">
        <v>1073</v>
      </c>
      <c r="C183" s="130" t="s">
        <v>279</v>
      </c>
      <c r="D183" s="130" t="s">
        <v>819</v>
      </c>
      <c r="E183" s="130" t="s">
        <v>820</v>
      </c>
      <c r="F183" s="130" t="s">
        <v>474</v>
      </c>
      <c r="G183" s="130" t="s">
        <v>432</v>
      </c>
      <c r="H183" s="130" t="s">
        <v>433</v>
      </c>
      <c r="I183" s="130" t="s">
        <v>586</v>
      </c>
      <c r="J183" s="130" t="s">
        <v>587</v>
      </c>
      <c r="K183" s="130" t="s">
        <v>821</v>
      </c>
      <c r="L183" s="130" t="s">
        <v>822</v>
      </c>
      <c r="M183" s="130" t="s">
        <v>436</v>
      </c>
      <c r="N183" s="130" t="s">
        <v>437</v>
      </c>
      <c r="Q183" s="130" t="s">
        <v>1074</v>
      </c>
      <c r="R183" s="130" t="s">
        <v>1075</v>
      </c>
      <c r="S183" s="130" t="s">
        <v>292</v>
      </c>
      <c r="T183" s="130" t="s">
        <v>293</v>
      </c>
    </row>
    <row r="184" spans="1:20" x14ac:dyDescent="0.35">
      <c r="A184" s="130" t="s">
        <v>1076</v>
      </c>
      <c r="B184" s="130" t="s">
        <v>1077</v>
      </c>
      <c r="C184" s="130" t="s">
        <v>279</v>
      </c>
      <c r="D184" s="130" t="s">
        <v>819</v>
      </c>
      <c r="E184" s="130" t="s">
        <v>820</v>
      </c>
      <c r="F184" s="130" t="s">
        <v>474</v>
      </c>
      <c r="G184" s="130" t="s">
        <v>432</v>
      </c>
      <c r="H184" s="130" t="s">
        <v>433</v>
      </c>
      <c r="I184" s="130" t="s">
        <v>1078</v>
      </c>
      <c r="J184" s="130" t="s">
        <v>1079</v>
      </c>
      <c r="K184" s="130" t="s">
        <v>821</v>
      </c>
      <c r="L184" s="130" t="s">
        <v>822</v>
      </c>
      <c r="M184" s="130" t="s">
        <v>436</v>
      </c>
      <c r="N184" s="130" t="s">
        <v>437</v>
      </c>
      <c r="Q184" s="130" t="s">
        <v>833</v>
      </c>
      <c r="R184" s="130" t="s">
        <v>834</v>
      </c>
      <c r="S184" s="130" t="s">
        <v>292</v>
      </c>
      <c r="T184" s="130" t="s">
        <v>293</v>
      </c>
    </row>
    <row r="185" spans="1:20" x14ac:dyDescent="0.35">
      <c r="A185" s="130" t="s">
        <v>1080</v>
      </c>
      <c r="B185" s="130" t="s">
        <v>1081</v>
      </c>
      <c r="C185" s="130" t="s">
        <v>279</v>
      </c>
      <c r="D185" s="130" t="s">
        <v>819</v>
      </c>
      <c r="E185" s="130" t="s">
        <v>820</v>
      </c>
      <c r="F185" s="130" t="s">
        <v>474</v>
      </c>
      <c r="G185" s="130" t="s">
        <v>432</v>
      </c>
      <c r="H185" s="130" t="s">
        <v>433</v>
      </c>
      <c r="I185" s="130" t="s">
        <v>586</v>
      </c>
      <c r="J185" s="130" t="s">
        <v>587</v>
      </c>
      <c r="K185" s="130" t="s">
        <v>821</v>
      </c>
      <c r="L185" s="130" t="s">
        <v>822</v>
      </c>
      <c r="M185" s="130" t="s">
        <v>436</v>
      </c>
      <c r="N185" s="130" t="s">
        <v>437</v>
      </c>
      <c r="Q185" s="130" t="s">
        <v>1074</v>
      </c>
      <c r="R185" s="130" t="s">
        <v>1075</v>
      </c>
      <c r="S185" s="130" t="s">
        <v>292</v>
      </c>
      <c r="T185" s="130" t="s">
        <v>293</v>
      </c>
    </row>
    <row r="186" spans="1:20" x14ac:dyDescent="0.35">
      <c r="A186" s="130" t="s">
        <v>1082</v>
      </c>
      <c r="B186" s="130" t="s">
        <v>1083</v>
      </c>
      <c r="C186" s="130" t="s">
        <v>279</v>
      </c>
      <c r="D186" s="130" t="s">
        <v>819</v>
      </c>
      <c r="E186" s="130" t="s">
        <v>820</v>
      </c>
      <c r="F186" s="130" t="s">
        <v>334</v>
      </c>
      <c r="G186" s="130" t="s">
        <v>432</v>
      </c>
      <c r="H186" s="130" t="s">
        <v>433</v>
      </c>
      <c r="I186" s="130" t="s">
        <v>1084</v>
      </c>
      <c r="J186" s="130" t="s">
        <v>1085</v>
      </c>
      <c r="K186" s="130" t="s">
        <v>821</v>
      </c>
      <c r="L186" s="130" t="s">
        <v>822</v>
      </c>
      <c r="M186" s="130" t="s">
        <v>436</v>
      </c>
      <c r="N186" s="130" t="s">
        <v>437</v>
      </c>
      <c r="Q186" s="130" t="s">
        <v>837</v>
      </c>
      <c r="R186" s="130" t="s">
        <v>838</v>
      </c>
      <c r="S186" s="130" t="s">
        <v>292</v>
      </c>
      <c r="T186" s="130" t="s">
        <v>293</v>
      </c>
    </row>
    <row r="187" spans="1:20" x14ac:dyDescent="0.35">
      <c r="A187" s="130" t="s">
        <v>1086</v>
      </c>
      <c r="B187" s="130" t="s">
        <v>1087</v>
      </c>
      <c r="C187" s="130" t="s">
        <v>279</v>
      </c>
      <c r="D187" s="130" t="s">
        <v>819</v>
      </c>
      <c r="E187" s="130" t="s">
        <v>820</v>
      </c>
      <c r="F187" s="130" t="s">
        <v>334</v>
      </c>
      <c r="G187" s="130" t="s">
        <v>432</v>
      </c>
      <c r="H187" s="130" t="s">
        <v>433</v>
      </c>
      <c r="I187" s="130" t="s">
        <v>1088</v>
      </c>
      <c r="J187" s="130" t="s">
        <v>842</v>
      </c>
      <c r="K187" s="130" t="s">
        <v>821</v>
      </c>
      <c r="L187" s="130" t="s">
        <v>822</v>
      </c>
      <c r="M187" s="130" t="s">
        <v>436</v>
      </c>
      <c r="N187" s="130" t="s">
        <v>437</v>
      </c>
      <c r="Q187" s="130" t="s">
        <v>841</v>
      </c>
      <c r="R187" s="130" t="s">
        <v>842</v>
      </c>
      <c r="S187" s="130" t="s">
        <v>292</v>
      </c>
      <c r="T187" s="130" t="s">
        <v>293</v>
      </c>
    </row>
    <row r="188" spans="1:20" x14ac:dyDescent="0.35">
      <c r="A188" s="130" t="s">
        <v>1089</v>
      </c>
      <c r="B188" s="130" t="s">
        <v>1090</v>
      </c>
      <c r="C188" s="130" t="s">
        <v>279</v>
      </c>
      <c r="D188" s="130" t="s">
        <v>819</v>
      </c>
      <c r="E188" s="130" t="s">
        <v>820</v>
      </c>
      <c r="F188" s="130" t="s">
        <v>334</v>
      </c>
      <c r="G188" s="130" t="s">
        <v>432</v>
      </c>
      <c r="H188" s="130" t="s">
        <v>433</v>
      </c>
      <c r="I188" s="130" t="s">
        <v>1091</v>
      </c>
      <c r="J188" s="130" t="s">
        <v>1092</v>
      </c>
      <c r="K188" s="130" t="s">
        <v>821</v>
      </c>
      <c r="L188" s="130" t="s">
        <v>822</v>
      </c>
      <c r="M188" s="130" t="s">
        <v>436</v>
      </c>
      <c r="N188" s="130" t="s">
        <v>437</v>
      </c>
      <c r="Q188" s="130" t="s">
        <v>845</v>
      </c>
      <c r="R188" s="130" t="s">
        <v>846</v>
      </c>
      <c r="S188" s="130" t="s">
        <v>292</v>
      </c>
      <c r="T188" s="130" t="s">
        <v>293</v>
      </c>
    </row>
    <row r="189" spans="1:20" x14ac:dyDescent="0.35">
      <c r="A189" s="130" t="s">
        <v>1093</v>
      </c>
      <c r="B189" s="130" t="s">
        <v>1094</v>
      </c>
      <c r="C189" s="130" t="s">
        <v>279</v>
      </c>
      <c r="D189" s="130" t="s">
        <v>819</v>
      </c>
      <c r="E189" s="130" t="s">
        <v>820</v>
      </c>
      <c r="F189" s="130" t="s">
        <v>334</v>
      </c>
      <c r="G189" s="130" t="s">
        <v>432</v>
      </c>
      <c r="H189" s="130" t="s">
        <v>433</v>
      </c>
      <c r="I189" s="130" t="s">
        <v>1095</v>
      </c>
      <c r="J189" s="130" t="s">
        <v>1096</v>
      </c>
      <c r="K189" s="130" t="s">
        <v>821</v>
      </c>
      <c r="L189" s="130" t="s">
        <v>822</v>
      </c>
      <c r="M189" s="130" t="s">
        <v>436</v>
      </c>
      <c r="N189" s="130" t="s">
        <v>437</v>
      </c>
      <c r="Q189" s="130" t="s">
        <v>1097</v>
      </c>
      <c r="R189" s="130" t="s">
        <v>1098</v>
      </c>
      <c r="S189" s="130" t="s">
        <v>292</v>
      </c>
      <c r="T189" s="130" t="s">
        <v>293</v>
      </c>
    </row>
    <row r="190" spans="1:20" x14ac:dyDescent="0.35">
      <c r="A190" s="130" t="s">
        <v>1099</v>
      </c>
      <c r="B190" s="130" t="s">
        <v>1100</v>
      </c>
      <c r="C190" s="130" t="s">
        <v>279</v>
      </c>
      <c r="D190" s="130" t="s">
        <v>819</v>
      </c>
      <c r="E190" s="130" t="s">
        <v>820</v>
      </c>
      <c r="F190" s="130" t="s">
        <v>334</v>
      </c>
      <c r="G190" s="130" t="s">
        <v>432</v>
      </c>
      <c r="H190" s="130" t="s">
        <v>433</v>
      </c>
      <c r="I190" s="130" t="s">
        <v>1101</v>
      </c>
      <c r="J190" s="130" t="s">
        <v>1102</v>
      </c>
      <c r="K190" s="130" t="s">
        <v>821</v>
      </c>
      <c r="L190" s="130" t="s">
        <v>822</v>
      </c>
      <c r="M190" s="130" t="s">
        <v>436</v>
      </c>
      <c r="N190" s="130" t="s">
        <v>437</v>
      </c>
      <c r="Q190" s="130" t="s">
        <v>1103</v>
      </c>
      <c r="R190" s="130" t="s">
        <v>1104</v>
      </c>
      <c r="S190" s="130" t="s">
        <v>292</v>
      </c>
      <c r="T190" s="130" t="s">
        <v>293</v>
      </c>
    </row>
    <row r="191" spans="1:20" x14ac:dyDescent="0.35">
      <c r="A191" s="130" t="s">
        <v>1105</v>
      </c>
      <c r="B191" s="130" t="s">
        <v>1106</v>
      </c>
      <c r="C191" s="130" t="s">
        <v>279</v>
      </c>
      <c r="D191" s="130" t="s">
        <v>819</v>
      </c>
      <c r="E191" s="130" t="s">
        <v>820</v>
      </c>
      <c r="F191" s="130" t="s">
        <v>474</v>
      </c>
      <c r="G191" s="130" t="s">
        <v>432</v>
      </c>
      <c r="H191" s="130" t="s">
        <v>433</v>
      </c>
      <c r="I191" s="130" t="s">
        <v>75</v>
      </c>
      <c r="J191" s="130" t="s">
        <v>485</v>
      </c>
      <c r="K191" s="130" t="s">
        <v>821</v>
      </c>
      <c r="L191" s="130" t="s">
        <v>822</v>
      </c>
      <c r="M191" s="130" t="s">
        <v>436</v>
      </c>
      <c r="N191" s="130" t="s">
        <v>437</v>
      </c>
      <c r="Q191" s="130" t="s">
        <v>1107</v>
      </c>
      <c r="R191" s="130" t="s">
        <v>1108</v>
      </c>
      <c r="S191" s="130" t="s">
        <v>292</v>
      </c>
      <c r="T191" s="130" t="s">
        <v>293</v>
      </c>
    </row>
    <row r="192" spans="1:20" x14ac:dyDescent="0.35">
      <c r="A192" s="130" t="s">
        <v>1109</v>
      </c>
      <c r="B192" s="130" t="s">
        <v>1110</v>
      </c>
      <c r="C192" s="130" t="s">
        <v>279</v>
      </c>
      <c r="D192" s="130" t="s">
        <v>819</v>
      </c>
      <c r="E192" s="130" t="s">
        <v>820</v>
      </c>
      <c r="F192" s="130" t="s">
        <v>334</v>
      </c>
      <c r="G192" s="130" t="s">
        <v>432</v>
      </c>
      <c r="H192" s="130" t="s">
        <v>433</v>
      </c>
      <c r="I192" s="130" t="s">
        <v>1111</v>
      </c>
      <c r="J192" s="130" t="s">
        <v>1112</v>
      </c>
      <c r="K192" s="130" t="s">
        <v>1113</v>
      </c>
      <c r="L192" s="130" t="s">
        <v>1114</v>
      </c>
      <c r="M192" s="130" t="s">
        <v>436</v>
      </c>
      <c r="N192" s="130" t="s">
        <v>437</v>
      </c>
      <c r="Q192" s="130" t="s">
        <v>1115</v>
      </c>
      <c r="R192" s="130" t="s">
        <v>1116</v>
      </c>
      <c r="S192" s="130" t="s">
        <v>292</v>
      </c>
      <c r="T192" s="130" t="s">
        <v>293</v>
      </c>
    </row>
    <row r="193" spans="1:20" x14ac:dyDescent="0.35">
      <c r="A193" s="130" t="s">
        <v>1117</v>
      </c>
      <c r="B193" s="130" t="s">
        <v>1118</v>
      </c>
      <c r="C193" s="130" t="s">
        <v>279</v>
      </c>
      <c r="D193" s="130" t="s">
        <v>819</v>
      </c>
      <c r="E193" s="130" t="s">
        <v>820</v>
      </c>
      <c r="F193" s="130" t="s">
        <v>474</v>
      </c>
      <c r="G193" s="130" t="s">
        <v>432</v>
      </c>
      <c r="H193" s="130" t="s">
        <v>433</v>
      </c>
      <c r="I193" s="130" t="s">
        <v>398</v>
      </c>
      <c r="J193" s="130" t="s">
        <v>399</v>
      </c>
      <c r="K193" s="130" t="s">
        <v>849</v>
      </c>
      <c r="L193" s="130" t="s">
        <v>850</v>
      </c>
      <c r="M193" s="130" t="s">
        <v>436</v>
      </c>
      <c r="N193" s="130" t="s">
        <v>437</v>
      </c>
      <c r="Q193" s="130" t="s">
        <v>1119</v>
      </c>
      <c r="R193" s="130" t="s">
        <v>1120</v>
      </c>
      <c r="S193" s="130" t="s">
        <v>292</v>
      </c>
      <c r="T193" s="130" t="s">
        <v>293</v>
      </c>
    </row>
    <row r="194" spans="1:20" x14ac:dyDescent="0.35">
      <c r="A194" s="130" t="s">
        <v>1121</v>
      </c>
      <c r="B194" s="130" t="s">
        <v>1122</v>
      </c>
      <c r="C194" s="130" t="s">
        <v>279</v>
      </c>
      <c r="D194" s="130" t="s">
        <v>819</v>
      </c>
      <c r="E194" s="130" t="s">
        <v>820</v>
      </c>
      <c r="F194" s="130" t="s">
        <v>474</v>
      </c>
      <c r="G194" s="130" t="s">
        <v>432</v>
      </c>
      <c r="H194" s="130" t="s">
        <v>433</v>
      </c>
      <c r="I194" s="130" t="s">
        <v>398</v>
      </c>
      <c r="J194" s="130" t="s">
        <v>399</v>
      </c>
      <c r="K194" s="130" t="s">
        <v>849</v>
      </c>
      <c r="L194" s="130" t="s">
        <v>850</v>
      </c>
      <c r="M194" s="130" t="s">
        <v>436</v>
      </c>
      <c r="N194" s="130" t="s">
        <v>437</v>
      </c>
      <c r="Q194" s="130" t="s">
        <v>1123</v>
      </c>
      <c r="R194" s="130" t="s">
        <v>1124</v>
      </c>
      <c r="S194" s="130" t="s">
        <v>292</v>
      </c>
      <c r="T194" s="130" t="s">
        <v>293</v>
      </c>
    </row>
    <row r="195" spans="1:20" x14ac:dyDescent="0.35">
      <c r="A195" s="130" t="s">
        <v>1125</v>
      </c>
      <c r="B195" s="130" t="s">
        <v>1126</v>
      </c>
      <c r="C195" s="130" t="s">
        <v>279</v>
      </c>
      <c r="D195" s="130" t="s">
        <v>819</v>
      </c>
      <c r="E195" s="130" t="s">
        <v>820</v>
      </c>
      <c r="F195" s="130" t="s">
        <v>474</v>
      </c>
      <c r="G195" s="130" t="s">
        <v>432</v>
      </c>
      <c r="H195" s="130" t="s">
        <v>433</v>
      </c>
      <c r="I195" s="130" t="s">
        <v>1127</v>
      </c>
      <c r="J195" s="130" t="s">
        <v>1128</v>
      </c>
      <c r="K195" s="130" t="s">
        <v>849</v>
      </c>
      <c r="L195" s="130" t="s">
        <v>850</v>
      </c>
      <c r="M195" s="130" t="s">
        <v>436</v>
      </c>
      <c r="N195" s="130" t="s">
        <v>437</v>
      </c>
      <c r="Q195" s="130" t="s">
        <v>1129</v>
      </c>
      <c r="R195" s="130" t="s">
        <v>1130</v>
      </c>
      <c r="S195" s="130" t="s">
        <v>292</v>
      </c>
      <c r="T195" s="130" t="s">
        <v>293</v>
      </c>
    </row>
    <row r="196" spans="1:20" x14ac:dyDescent="0.35">
      <c r="A196" s="130" t="s">
        <v>1131</v>
      </c>
      <c r="B196" s="130" t="s">
        <v>1132</v>
      </c>
      <c r="C196" s="130" t="s">
        <v>279</v>
      </c>
      <c r="D196" s="130" t="s">
        <v>819</v>
      </c>
      <c r="E196" s="130" t="s">
        <v>820</v>
      </c>
      <c r="F196" s="130" t="s">
        <v>474</v>
      </c>
      <c r="G196" s="130" t="s">
        <v>432</v>
      </c>
      <c r="H196" s="130" t="s">
        <v>433</v>
      </c>
      <c r="I196" s="130" t="s">
        <v>74</v>
      </c>
      <c r="J196" s="130" t="s">
        <v>1133</v>
      </c>
      <c r="K196" s="130" t="s">
        <v>831</v>
      </c>
      <c r="L196" s="130" t="s">
        <v>832</v>
      </c>
      <c r="M196" s="130" t="s">
        <v>436</v>
      </c>
      <c r="N196" s="130" t="s">
        <v>437</v>
      </c>
      <c r="Q196" s="130" t="s">
        <v>1134</v>
      </c>
      <c r="R196" s="130" t="s">
        <v>1135</v>
      </c>
      <c r="S196" s="130" t="s">
        <v>292</v>
      </c>
      <c r="T196" s="130" t="s">
        <v>293</v>
      </c>
    </row>
    <row r="197" spans="1:20" x14ac:dyDescent="0.35">
      <c r="A197" s="130" t="s">
        <v>1136</v>
      </c>
      <c r="B197" s="130" t="s">
        <v>1137</v>
      </c>
      <c r="C197" s="130" t="s">
        <v>279</v>
      </c>
      <c r="D197" s="130" t="s">
        <v>819</v>
      </c>
      <c r="E197" s="130" t="s">
        <v>820</v>
      </c>
      <c r="F197" s="130" t="s">
        <v>474</v>
      </c>
      <c r="G197" s="130" t="s">
        <v>432</v>
      </c>
      <c r="H197" s="130" t="s">
        <v>433</v>
      </c>
      <c r="I197" s="130" t="s">
        <v>398</v>
      </c>
      <c r="J197" s="130" t="s">
        <v>399</v>
      </c>
      <c r="K197" s="130" t="s">
        <v>865</v>
      </c>
      <c r="L197" s="130" t="s">
        <v>866</v>
      </c>
      <c r="M197" s="130" t="s">
        <v>436</v>
      </c>
      <c r="N197" s="130" t="s">
        <v>437</v>
      </c>
      <c r="Q197" s="130" t="s">
        <v>1138</v>
      </c>
      <c r="R197" s="130" t="s">
        <v>1139</v>
      </c>
      <c r="S197" s="130" t="s">
        <v>292</v>
      </c>
      <c r="T197" s="130" t="s">
        <v>293</v>
      </c>
    </row>
    <row r="198" spans="1:20" x14ac:dyDescent="0.35">
      <c r="A198" s="130" t="s">
        <v>1140</v>
      </c>
      <c r="B198" s="130" t="s">
        <v>1141</v>
      </c>
      <c r="C198" s="130" t="s">
        <v>279</v>
      </c>
      <c r="D198" s="130" t="s">
        <v>819</v>
      </c>
      <c r="E198" s="130" t="s">
        <v>820</v>
      </c>
      <c r="F198" s="130" t="s">
        <v>474</v>
      </c>
      <c r="G198" s="130" t="s">
        <v>432</v>
      </c>
      <c r="H198" s="130" t="s">
        <v>433</v>
      </c>
      <c r="I198" s="130" t="s">
        <v>398</v>
      </c>
      <c r="J198" s="130" t="s">
        <v>399</v>
      </c>
      <c r="K198" s="130" t="s">
        <v>865</v>
      </c>
      <c r="L198" s="130" t="s">
        <v>866</v>
      </c>
      <c r="M198" s="130" t="s">
        <v>436</v>
      </c>
      <c r="N198" s="130" t="s">
        <v>437</v>
      </c>
      <c r="Q198" s="130" t="s">
        <v>1142</v>
      </c>
      <c r="R198" s="130" t="s">
        <v>1143</v>
      </c>
      <c r="S198" s="130" t="s">
        <v>292</v>
      </c>
      <c r="T198" s="130" t="s">
        <v>293</v>
      </c>
    </row>
    <row r="199" spans="1:20" x14ac:dyDescent="0.35">
      <c r="A199" s="130" t="s">
        <v>1144</v>
      </c>
      <c r="B199" s="130" t="s">
        <v>1145</v>
      </c>
      <c r="C199" s="130" t="s">
        <v>279</v>
      </c>
      <c r="D199" s="130" t="s">
        <v>819</v>
      </c>
      <c r="E199" s="130" t="s">
        <v>820</v>
      </c>
      <c r="F199" s="130" t="s">
        <v>474</v>
      </c>
      <c r="G199" s="130" t="s">
        <v>432</v>
      </c>
      <c r="H199" s="130" t="s">
        <v>433</v>
      </c>
      <c r="I199" s="130" t="s">
        <v>398</v>
      </c>
      <c r="J199" s="130" t="s">
        <v>399</v>
      </c>
      <c r="K199" s="130" t="s">
        <v>865</v>
      </c>
      <c r="L199" s="130" t="s">
        <v>866</v>
      </c>
      <c r="M199" s="130" t="s">
        <v>436</v>
      </c>
      <c r="N199" s="130" t="s">
        <v>437</v>
      </c>
      <c r="Q199" s="130" t="s">
        <v>1146</v>
      </c>
      <c r="R199" s="130" t="s">
        <v>1147</v>
      </c>
      <c r="S199" s="130" t="s">
        <v>292</v>
      </c>
      <c r="T199" s="130" t="s">
        <v>293</v>
      </c>
    </row>
    <row r="200" spans="1:20" x14ac:dyDescent="0.35">
      <c r="A200" s="130" t="s">
        <v>1148</v>
      </c>
      <c r="B200" s="130" t="s">
        <v>1149</v>
      </c>
      <c r="C200" s="130" t="s">
        <v>279</v>
      </c>
      <c r="D200" s="130" t="s">
        <v>819</v>
      </c>
      <c r="E200" s="130" t="s">
        <v>820</v>
      </c>
      <c r="F200" s="130" t="s">
        <v>474</v>
      </c>
      <c r="G200" s="130" t="s">
        <v>432</v>
      </c>
      <c r="H200" s="130" t="s">
        <v>433</v>
      </c>
      <c r="I200" s="130" t="s">
        <v>398</v>
      </c>
      <c r="J200" s="130" t="s">
        <v>399</v>
      </c>
      <c r="K200" s="130" t="s">
        <v>865</v>
      </c>
      <c r="L200" s="130" t="s">
        <v>866</v>
      </c>
      <c r="M200" s="130" t="s">
        <v>436</v>
      </c>
      <c r="N200" s="130" t="s">
        <v>437</v>
      </c>
      <c r="Q200" s="130" t="s">
        <v>1150</v>
      </c>
      <c r="R200" s="130" t="s">
        <v>1071</v>
      </c>
      <c r="S200" s="130" t="s">
        <v>292</v>
      </c>
      <c r="T200" s="130" t="s">
        <v>293</v>
      </c>
    </row>
    <row r="201" spans="1:20" x14ac:dyDescent="0.35">
      <c r="A201" s="130" t="s">
        <v>1151</v>
      </c>
      <c r="B201" s="130" t="s">
        <v>1152</v>
      </c>
      <c r="C201" s="130" t="s">
        <v>279</v>
      </c>
      <c r="D201" s="130" t="s">
        <v>819</v>
      </c>
      <c r="E201" s="130" t="s">
        <v>820</v>
      </c>
      <c r="F201" s="130" t="s">
        <v>474</v>
      </c>
      <c r="G201" s="130" t="s">
        <v>432</v>
      </c>
      <c r="H201" s="130" t="s">
        <v>433</v>
      </c>
      <c r="I201" s="130" t="s">
        <v>398</v>
      </c>
      <c r="J201" s="130" t="s">
        <v>399</v>
      </c>
      <c r="K201" s="130" t="s">
        <v>865</v>
      </c>
      <c r="L201" s="130" t="s">
        <v>866</v>
      </c>
      <c r="M201" s="130" t="s">
        <v>436</v>
      </c>
      <c r="N201" s="130" t="s">
        <v>437</v>
      </c>
      <c r="Q201" s="130" t="s">
        <v>1153</v>
      </c>
      <c r="R201" s="130" t="s">
        <v>1154</v>
      </c>
      <c r="S201" s="130" t="s">
        <v>292</v>
      </c>
      <c r="T201" s="130" t="s">
        <v>293</v>
      </c>
    </row>
    <row r="202" spans="1:20" x14ac:dyDescent="0.35">
      <c r="A202" s="130" t="s">
        <v>1155</v>
      </c>
      <c r="B202" s="130" t="s">
        <v>1156</v>
      </c>
      <c r="C202" s="130" t="s">
        <v>279</v>
      </c>
      <c r="D202" s="130" t="s">
        <v>819</v>
      </c>
      <c r="E202" s="130" t="s">
        <v>820</v>
      </c>
      <c r="F202" s="130" t="s">
        <v>474</v>
      </c>
      <c r="G202" s="130" t="s">
        <v>432</v>
      </c>
      <c r="H202" s="130" t="s">
        <v>433</v>
      </c>
      <c r="I202" s="130" t="s">
        <v>74</v>
      </c>
      <c r="J202" s="130" t="s">
        <v>1133</v>
      </c>
      <c r="K202" s="130" t="s">
        <v>865</v>
      </c>
      <c r="L202" s="130" t="s">
        <v>866</v>
      </c>
      <c r="M202" s="130" t="s">
        <v>436</v>
      </c>
      <c r="N202" s="130" t="s">
        <v>437</v>
      </c>
      <c r="Q202" s="130" t="s">
        <v>1157</v>
      </c>
      <c r="R202" s="130" t="s">
        <v>1158</v>
      </c>
      <c r="S202" s="130" t="s">
        <v>292</v>
      </c>
      <c r="T202" s="130" t="s">
        <v>293</v>
      </c>
    </row>
    <row r="203" spans="1:20" x14ac:dyDescent="0.35">
      <c r="A203" s="130" t="s">
        <v>1159</v>
      </c>
      <c r="B203" s="130" t="s">
        <v>1160</v>
      </c>
      <c r="C203" s="130" t="s">
        <v>279</v>
      </c>
      <c r="D203" s="130" t="s">
        <v>819</v>
      </c>
      <c r="E203" s="130" t="s">
        <v>820</v>
      </c>
      <c r="F203" s="130" t="s">
        <v>334</v>
      </c>
      <c r="G203" s="130" t="s">
        <v>432</v>
      </c>
      <c r="H203" s="130" t="s">
        <v>433</v>
      </c>
      <c r="I203" s="130" t="s">
        <v>918</v>
      </c>
      <c r="J203" s="130" t="s">
        <v>919</v>
      </c>
      <c r="K203" s="130" t="s">
        <v>865</v>
      </c>
      <c r="L203" s="130" t="s">
        <v>866</v>
      </c>
      <c r="M203" s="130" t="s">
        <v>436</v>
      </c>
      <c r="N203" s="130" t="s">
        <v>437</v>
      </c>
      <c r="Q203" s="130" t="s">
        <v>1161</v>
      </c>
      <c r="R203" s="130" t="s">
        <v>1162</v>
      </c>
      <c r="S203" s="130" t="s">
        <v>292</v>
      </c>
      <c r="T203" s="130" t="s">
        <v>293</v>
      </c>
    </row>
    <row r="204" spans="1:20" x14ac:dyDescent="0.35">
      <c r="A204" s="130" t="s">
        <v>1163</v>
      </c>
      <c r="B204" s="130" t="s">
        <v>1164</v>
      </c>
      <c r="C204" s="130" t="s">
        <v>279</v>
      </c>
      <c r="D204" s="130" t="s">
        <v>819</v>
      </c>
      <c r="E204" s="130" t="s">
        <v>820</v>
      </c>
      <c r="F204" s="130" t="s">
        <v>334</v>
      </c>
      <c r="G204" s="130" t="s">
        <v>432</v>
      </c>
      <c r="H204" s="130" t="s">
        <v>433</v>
      </c>
      <c r="I204" s="130" t="s">
        <v>918</v>
      </c>
      <c r="J204" s="130" t="s">
        <v>919</v>
      </c>
      <c r="K204" s="130" t="s">
        <v>865</v>
      </c>
      <c r="L204" s="130" t="s">
        <v>866</v>
      </c>
      <c r="M204" s="130" t="s">
        <v>436</v>
      </c>
      <c r="N204" s="130" t="s">
        <v>437</v>
      </c>
      <c r="Q204" s="130" t="s">
        <v>1165</v>
      </c>
      <c r="R204" s="130" t="s">
        <v>1166</v>
      </c>
      <c r="S204" s="130" t="s">
        <v>292</v>
      </c>
      <c r="T204" s="130" t="s">
        <v>293</v>
      </c>
    </row>
    <row r="205" spans="1:20" x14ac:dyDescent="0.35">
      <c r="A205" s="130" t="s">
        <v>1167</v>
      </c>
      <c r="B205" s="130" t="s">
        <v>1168</v>
      </c>
      <c r="C205" s="130" t="s">
        <v>279</v>
      </c>
      <c r="D205" s="130" t="s">
        <v>819</v>
      </c>
      <c r="E205" s="130" t="s">
        <v>820</v>
      </c>
      <c r="F205" s="130" t="s">
        <v>334</v>
      </c>
      <c r="G205" s="130" t="s">
        <v>432</v>
      </c>
      <c r="H205" s="130" t="s">
        <v>433</v>
      </c>
      <c r="I205" s="130" t="s">
        <v>918</v>
      </c>
      <c r="J205" s="130" t="s">
        <v>919</v>
      </c>
      <c r="K205" s="130" t="s">
        <v>865</v>
      </c>
      <c r="L205" s="130" t="s">
        <v>866</v>
      </c>
      <c r="M205" s="130" t="s">
        <v>436</v>
      </c>
      <c r="N205" s="130" t="s">
        <v>437</v>
      </c>
      <c r="Q205" s="130" t="s">
        <v>1169</v>
      </c>
      <c r="R205" s="130" t="s">
        <v>1170</v>
      </c>
      <c r="S205" s="130" t="s">
        <v>292</v>
      </c>
      <c r="T205" s="130" t="s">
        <v>293</v>
      </c>
    </row>
    <row r="206" spans="1:20" x14ac:dyDescent="0.35">
      <c r="A206" s="130" t="s">
        <v>1171</v>
      </c>
      <c r="B206" s="130" t="s">
        <v>1172</v>
      </c>
      <c r="C206" s="130" t="s">
        <v>279</v>
      </c>
      <c r="D206" s="130" t="s">
        <v>819</v>
      </c>
      <c r="E206" s="130" t="s">
        <v>820</v>
      </c>
      <c r="F206" s="130" t="s">
        <v>334</v>
      </c>
      <c r="G206" s="130" t="s">
        <v>432</v>
      </c>
      <c r="H206" s="130" t="s">
        <v>433</v>
      </c>
      <c r="I206" s="130" t="s">
        <v>918</v>
      </c>
      <c r="J206" s="130" t="s">
        <v>919</v>
      </c>
      <c r="K206" s="130" t="s">
        <v>865</v>
      </c>
      <c r="L206" s="130" t="s">
        <v>866</v>
      </c>
      <c r="M206" s="130" t="s">
        <v>436</v>
      </c>
      <c r="N206" s="130" t="s">
        <v>437</v>
      </c>
      <c r="Q206" s="130" t="s">
        <v>1173</v>
      </c>
      <c r="R206" s="130" t="s">
        <v>1174</v>
      </c>
      <c r="S206" s="130" t="s">
        <v>292</v>
      </c>
      <c r="T206" s="130" t="s">
        <v>293</v>
      </c>
    </row>
    <row r="207" spans="1:20" x14ac:dyDescent="0.35">
      <c r="A207" s="130" t="s">
        <v>1175</v>
      </c>
      <c r="B207" s="130" t="s">
        <v>1176</v>
      </c>
      <c r="C207" s="130" t="s">
        <v>279</v>
      </c>
      <c r="D207" s="130" t="s">
        <v>819</v>
      </c>
      <c r="E207" s="130" t="s">
        <v>820</v>
      </c>
      <c r="F207" s="130" t="s">
        <v>474</v>
      </c>
      <c r="G207" s="130" t="s">
        <v>432</v>
      </c>
      <c r="H207" s="130" t="s">
        <v>433</v>
      </c>
      <c r="I207" s="130" t="s">
        <v>398</v>
      </c>
      <c r="J207" s="130" t="s">
        <v>399</v>
      </c>
      <c r="K207" s="130" t="s">
        <v>865</v>
      </c>
      <c r="L207" s="130" t="s">
        <v>866</v>
      </c>
      <c r="M207" s="130" t="s">
        <v>436</v>
      </c>
      <c r="N207" s="130" t="s">
        <v>437</v>
      </c>
      <c r="Q207" s="130" t="s">
        <v>1153</v>
      </c>
      <c r="R207" s="130" t="s">
        <v>1154</v>
      </c>
      <c r="S207" s="130" t="s">
        <v>292</v>
      </c>
      <c r="T207" s="130" t="s">
        <v>293</v>
      </c>
    </row>
    <row r="208" spans="1:20" x14ac:dyDescent="0.35">
      <c r="A208" s="130" t="s">
        <v>1177</v>
      </c>
      <c r="B208" s="130" t="s">
        <v>1178</v>
      </c>
      <c r="C208" s="130" t="s">
        <v>279</v>
      </c>
      <c r="D208" s="130" t="s">
        <v>819</v>
      </c>
      <c r="E208" s="130" t="s">
        <v>820</v>
      </c>
      <c r="F208" s="130" t="s">
        <v>474</v>
      </c>
      <c r="G208" s="130" t="s">
        <v>432</v>
      </c>
      <c r="H208" s="130" t="s">
        <v>433</v>
      </c>
      <c r="I208" s="130" t="s">
        <v>398</v>
      </c>
      <c r="J208" s="130" t="s">
        <v>399</v>
      </c>
      <c r="K208" s="130" t="s">
        <v>899</v>
      </c>
      <c r="L208" s="130" t="s">
        <v>900</v>
      </c>
      <c r="M208" s="130" t="s">
        <v>436</v>
      </c>
      <c r="N208" s="130" t="s">
        <v>437</v>
      </c>
      <c r="Q208" s="130" t="s">
        <v>1179</v>
      </c>
      <c r="R208" s="130" t="s">
        <v>1180</v>
      </c>
      <c r="S208" s="130" t="s">
        <v>292</v>
      </c>
      <c r="T208" s="130" t="s">
        <v>293</v>
      </c>
    </row>
    <row r="209" spans="1:20" x14ac:dyDescent="0.35">
      <c r="A209" s="130" t="s">
        <v>1181</v>
      </c>
      <c r="B209" s="130" t="s">
        <v>1182</v>
      </c>
      <c r="C209" s="130" t="s">
        <v>279</v>
      </c>
      <c r="D209" s="130" t="s">
        <v>819</v>
      </c>
      <c r="E209" s="130" t="s">
        <v>820</v>
      </c>
      <c r="F209" s="130" t="s">
        <v>474</v>
      </c>
      <c r="G209" s="130" t="s">
        <v>432</v>
      </c>
      <c r="H209" s="130" t="s">
        <v>433</v>
      </c>
      <c r="I209" s="130" t="s">
        <v>398</v>
      </c>
      <c r="J209" s="130" t="s">
        <v>399</v>
      </c>
      <c r="K209" s="130" t="s">
        <v>899</v>
      </c>
      <c r="L209" s="130" t="s">
        <v>900</v>
      </c>
      <c r="M209" s="130" t="s">
        <v>436</v>
      </c>
      <c r="N209" s="130" t="s">
        <v>437</v>
      </c>
      <c r="Q209" s="130" t="s">
        <v>1183</v>
      </c>
      <c r="R209" s="130" t="s">
        <v>1184</v>
      </c>
      <c r="S209" s="130" t="s">
        <v>292</v>
      </c>
      <c r="T209" s="130" t="s">
        <v>293</v>
      </c>
    </row>
    <row r="210" spans="1:20" x14ac:dyDescent="0.35">
      <c r="A210" s="130" t="s">
        <v>1185</v>
      </c>
      <c r="B210" s="130" t="s">
        <v>1186</v>
      </c>
      <c r="C210" s="130" t="s">
        <v>279</v>
      </c>
      <c r="D210" s="130" t="s">
        <v>819</v>
      </c>
      <c r="E210" s="130" t="s">
        <v>820</v>
      </c>
      <c r="F210" s="130" t="s">
        <v>474</v>
      </c>
      <c r="G210" s="130" t="s">
        <v>432</v>
      </c>
      <c r="H210" s="130" t="s">
        <v>433</v>
      </c>
      <c r="I210" s="130" t="s">
        <v>398</v>
      </c>
      <c r="J210" s="130" t="s">
        <v>399</v>
      </c>
      <c r="K210" s="130" t="s">
        <v>899</v>
      </c>
      <c r="L210" s="130" t="s">
        <v>900</v>
      </c>
      <c r="M210" s="130" t="s">
        <v>436</v>
      </c>
      <c r="N210" s="130" t="s">
        <v>437</v>
      </c>
      <c r="Q210" s="130" t="s">
        <v>1187</v>
      </c>
      <c r="R210" s="130" t="s">
        <v>1188</v>
      </c>
      <c r="S210" s="130" t="s">
        <v>292</v>
      </c>
      <c r="T210" s="130" t="s">
        <v>293</v>
      </c>
    </row>
    <row r="211" spans="1:20" x14ac:dyDescent="0.35">
      <c r="A211" s="130" t="s">
        <v>1189</v>
      </c>
      <c r="B211" s="130" t="s">
        <v>1190</v>
      </c>
      <c r="C211" s="130" t="s">
        <v>279</v>
      </c>
      <c r="D211" s="130" t="s">
        <v>819</v>
      </c>
      <c r="E211" s="130" t="s">
        <v>820</v>
      </c>
      <c r="F211" s="130" t="s">
        <v>474</v>
      </c>
      <c r="G211" s="130" t="s">
        <v>432</v>
      </c>
      <c r="H211" s="130" t="s">
        <v>433</v>
      </c>
      <c r="I211" s="130" t="s">
        <v>1191</v>
      </c>
      <c r="J211" s="130" t="s">
        <v>1192</v>
      </c>
      <c r="K211" s="130" t="s">
        <v>899</v>
      </c>
      <c r="L211" s="130" t="s">
        <v>900</v>
      </c>
      <c r="M211" s="130" t="s">
        <v>436</v>
      </c>
      <c r="N211" s="130" t="s">
        <v>437</v>
      </c>
      <c r="Q211" s="130" t="s">
        <v>1193</v>
      </c>
      <c r="R211" s="130" t="s">
        <v>1194</v>
      </c>
      <c r="S211" s="130" t="s">
        <v>292</v>
      </c>
      <c r="T211" s="130" t="s">
        <v>293</v>
      </c>
    </row>
    <row r="212" spans="1:20" x14ac:dyDescent="0.35">
      <c r="A212" s="130" t="s">
        <v>1195</v>
      </c>
      <c r="B212" s="130" t="s">
        <v>1196</v>
      </c>
      <c r="C212" s="130" t="s">
        <v>279</v>
      </c>
      <c r="D212" s="130" t="s">
        <v>819</v>
      </c>
      <c r="E212" s="130" t="s">
        <v>820</v>
      </c>
      <c r="F212" s="130" t="s">
        <v>474</v>
      </c>
      <c r="G212" s="130" t="s">
        <v>432</v>
      </c>
      <c r="H212" s="130" t="s">
        <v>433</v>
      </c>
      <c r="I212" s="130" t="s">
        <v>1197</v>
      </c>
      <c r="J212" s="130" t="s">
        <v>1198</v>
      </c>
      <c r="K212" s="130" t="s">
        <v>899</v>
      </c>
      <c r="L212" s="130" t="s">
        <v>900</v>
      </c>
      <c r="M212" s="130" t="s">
        <v>436</v>
      </c>
      <c r="N212" s="130" t="s">
        <v>437</v>
      </c>
      <c r="Q212" s="130" t="s">
        <v>1199</v>
      </c>
      <c r="R212" s="130" t="s">
        <v>1200</v>
      </c>
      <c r="S212" s="130" t="s">
        <v>292</v>
      </c>
      <c r="T212" s="130" t="s">
        <v>293</v>
      </c>
    </row>
    <row r="213" spans="1:20" x14ac:dyDescent="0.35">
      <c r="A213" s="130" t="s">
        <v>1201</v>
      </c>
      <c r="B213" s="130" t="s">
        <v>1202</v>
      </c>
      <c r="C213" s="130" t="s">
        <v>279</v>
      </c>
      <c r="D213" s="130" t="s">
        <v>819</v>
      </c>
      <c r="E213" s="130" t="s">
        <v>820</v>
      </c>
      <c r="F213" s="130" t="s">
        <v>334</v>
      </c>
      <c r="G213" s="130" t="s">
        <v>432</v>
      </c>
      <c r="H213" s="130" t="s">
        <v>433</v>
      </c>
      <c r="I213" s="130" t="s">
        <v>1005</v>
      </c>
      <c r="J213" s="130" t="s">
        <v>1006</v>
      </c>
      <c r="K213" s="130" t="s">
        <v>899</v>
      </c>
      <c r="L213" s="130" t="s">
        <v>900</v>
      </c>
      <c r="M213" s="130" t="s">
        <v>436</v>
      </c>
      <c r="N213" s="130" t="s">
        <v>437</v>
      </c>
      <c r="Q213" s="130" t="s">
        <v>1007</v>
      </c>
      <c r="R213" s="130" t="s">
        <v>1008</v>
      </c>
      <c r="S213" s="130" t="s">
        <v>292</v>
      </c>
      <c r="T213" s="130" t="s">
        <v>293</v>
      </c>
    </row>
    <row r="214" spans="1:20" x14ac:dyDescent="0.35">
      <c r="A214" s="130" t="s">
        <v>1203</v>
      </c>
      <c r="B214" s="130" t="s">
        <v>1204</v>
      </c>
      <c r="C214" s="130" t="s">
        <v>279</v>
      </c>
      <c r="D214" s="130" t="s">
        <v>819</v>
      </c>
      <c r="E214" s="130" t="s">
        <v>820</v>
      </c>
      <c r="F214" s="130" t="s">
        <v>334</v>
      </c>
      <c r="G214" s="130" t="s">
        <v>432</v>
      </c>
      <c r="H214" s="130" t="s">
        <v>433</v>
      </c>
      <c r="I214" s="130" t="s">
        <v>1205</v>
      </c>
      <c r="J214" s="130" t="s">
        <v>1206</v>
      </c>
      <c r="K214" s="130" t="s">
        <v>899</v>
      </c>
      <c r="L214" s="130" t="s">
        <v>900</v>
      </c>
      <c r="M214" s="130" t="s">
        <v>436</v>
      </c>
      <c r="N214" s="130" t="s">
        <v>437</v>
      </c>
      <c r="Q214" s="130" t="s">
        <v>1207</v>
      </c>
      <c r="R214" s="130" t="s">
        <v>1208</v>
      </c>
      <c r="S214" s="130" t="s">
        <v>292</v>
      </c>
      <c r="T214" s="130" t="s">
        <v>293</v>
      </c>
    </row>
    <row r="215" spans="1:20" x14ac:dyDescent="0.35">
      <c r="A215" s="130" t="s">
        <v>1209</v>
      </c>
      <c r="B215" s="130" t="s">
        <v>1210</v>
      </c>
      <c r="C215" s="130" t="s">
        <v>279</v>
      </c>
      <c r="D215" s="130" t="s">
        <v>819</v>
      </c>
      <c r="E215" s="130" t="s">
        <v>820</v>
      </c>
      <c r="F215" s="130" t="s">
        <v>334</v>
      </c>
      <c r="G215" s="130" t="s">
        <v>432</v>
      </c>
      <c r="H215" s="130" t="s">
        <v>433</v>
      </c>
      <c r="I215" s="130" t="s">
        <v>1205</v>
      </c>
      <c r="J215" s="130" t="s">
        <v>1206</v>
      </c>
      <c r="K215" s="130" t="s">
        <v>899</v>
      </c>
      <c r="L215" s="130" t="s">
        <v>900</v>
      </c>
      <c r="M215" s="130" t="s">
        <v>436</v>
      </c>
      <c r="N215" s="130" t="s">
        <v>437</v>
      </c>
      <c r="Q215" s="130" t="s">
        <v>1207</v>
      </c>
      <c r="R215" s="130" t="s">
        <v>1208</v>
      </c>
      <c r="S215" s="130" t="s">
        <v>292</v>
      </c>
      <c r="T215" s="130" t="s">
        <v>293</v>
      </c>
    </row>
    <row r="216" spans="1:20" x14ac:dyDescent="0.35">
      <c r="A216" s="130" t="s">
        <v>1211</v>
      </c>
      <c r="B216" s="130" t="s">
        <v>1212</v>
      </c>
      <c r="C216" s="130" t="s">
        <v>279</v>
      </c>
      <c r="D216" s="130" t="s">
        <v>819</v>
      </c>
      <c r="E216" s="130" t="s">
        <v>820</v>
      </c>
      <c r="F216" s="130" t="s">
        <v>334</v>
      </c>
      <c r="G216" s="130" t="s">
        <v>432</v>
      </c>
      <c r="H216" s="130" t="s">
        <v>433</v>
      </c>
      <c r="I216" s="130" t="s">
        <v>1213</v>
      </c>
      <c r="J216" s="130" t="s">
        <v>1214</v>
      </c>
      <c r="K216" s="130" t="s">
        <v>899</v>
      </c>
      <c r="L216" s="130" t="s">
        <v>900</v>
      </c>
      <c r="M216" s="130" t="s">
        <v>436</v>
      </c>
      <c r="N216" s="130" t="s">
        <v>437</v>
      </c>
      <c r="Q216" s="130" t="s">
        <v>1215</v>
      </c>
      <c r="R216" s="130" t="s">
        <v>1214</v>
      </c>
      <c r="S216" s="130" t="s">
        <v>292</v>
      </c>
      <c r="T216" s="130" t="s">
        <v>293</v>
      </c>
    </row>
    <row r="217" spans="1:20" x14ac:dyDescent="0.35">
      <c r="A217" s="130" t="s">
        <v>1216</v>
      </c>
      <c r="B217" s="130" t="s">
        <v>1217</v>
      </c>
      <c r="C217" s="130" t="s">
        <v>279</v>
      </c>
      <c r="D217" s="130" t="s">
        <v>819</v>
      </c>
      <c r="E217" s="130" t="s">
        <v>820</v>
      </c>
      <c r="F217" s="130" t="s">
        <v>334</v>
      </c>
      <c r="G217" s="130" t="s">
        <v>432</v>
      </c>
      <c r="H217" s="130" t="s">
        <v>433</v>
      </c>
      <c r="I217" s="130" t="s">
        <v>1218</v>
      </c>
      <c r="J217" s="130" t="s">
        <v>1219</v>
      </c>
      <c r="K217" s="130" t="s">
        <v>899</v>
      </c>
      <c r="L217" s="130" t="s">
        <v>900</v>
      </c>
      <c r="M217" s="130" t="s">
        <v>436</v>
      </c>
      <c r="N217" s="130" t="s">
        <v>437</v>
      </c>
      <c r="Q217" s="130" t="s">
        <v>1220</v>
      </c>
      <c r="R217" s="130" t="s">
        <v>1221</v>
      </c>
      <c r="S217" s="130" t="s">
        <v>292</v>
      </c>
      <c r="T217" s="130" t="s">
        <v>293</v>
      </c>
    </row>
    <row r="218" spans="1:20" x14ac:dyDescent="0.35">
      <c r="A218" s="130" t="s">
        <v>1222</v>
      </c>
      <c r="B218" s="130" t="s">
        <v>1223</v>
      </c>
      <c r="C218" s="130" t="s">
        <v>279</v>
      </c>
      <c r="D218" s="130" t="s">
        <v>819</v>
      </c>
      <c r="E218" s="130" t="s">
        <v>820</v>
      </c>
      <c r="F218" s="130" t="s">
        <v>474</v>
      </c>
      <c r="G218" s="130" t="s">
        <v>432</v>
      </c>
      <c r="H218" s="130" t="s">
        <v>433</v>
      </c>
      <c r="I218" s="130" t="s">
        <v>398</v>
      </c>
      <c r="J218" s="130" t="s">
        <v>399</v>
      </c>
      <c r="K218" s="130" t="s">
        <v>899</v>
      </c>
      <c r="L218" s="130" t="s">
        <v>900</v>
      </c>
      <c r="M218" s="130" t="s">
        <v>436</v>
      </c>
      <c r="N218" s="130" t="s">
        <v>437</v>
      </c>
      <c r="Q218" s="130" t="s">
        <v>1224</v>
      </c>
      <c r="R218" s="130" t="s">
        <v>1225</v>
      </c>
      <c r="S218" s="130" t="s">
        <v>292</v>
      </c>
      <c r="T218" s="130" t="s">
        <v>293</v>
      </c>
    </row>
    <row r="219" spans="1:20" x14ac:dyDescent="0.35">
      <c r="A219" s="130" t="s">
        <v>1226</v>
      </c>
      <c r="B219" s="130" t="s">
        <v>1227</v>
      </c>
      <c r="C219" s="130" t="s">
        <v>279</v>
      </c>
      <c r="D219" s="130" t="s">
        <v>819</v>
      </c>
      <c r="E219" s="130" t="s">
        <v>820</v>
      </c>
      <c r="F219" s="130" t="s">
        <v>474</v>
      </c>
      <c r="G219" s="130" t="s">
        <v>432</v>
      </c>
      <c r="H219" s="130" t="s">
        <v>433</v>
      </c>
      <c r="I219" s="130" t="s">
        <v>398</v>
      </c>
      <c r="J219" s="130" t="s">
        <v>399</v>
      </c>
      <c r="K219" s="130" t="s">
        <v>899</v>
      </c>
      <c r="L219" s="130" t="s">
        <v>900</v>
      </c>
      <c r="M219" s="130" t="s">
        <v>436</v>
      </c>
      <c r="N219" s="130" t="s">
        <v>437</v>
      </c>
      <c r="Q219" s="130" t="s">
        <v>1228</v>
      </c>
      <c r="R219" s="130" t="s">
        <v>1229</v>
      </c>
      <c r="S219" s="130" t="s">
        <v>292</v>
      </c>
      <c r="T219" s="130" t="s">
        <v>293</v>
      </c>
    </row>
    <row r="220" spans="1:20" x14ac:dyDescent="0.35">
      <c r="A220" s="130" t="s">
        <v>1230</v>
      </c>
      <c r="B220" s="130" t="s">
        <v>1231</v>
      </c>
      <c r="C220" s="130" t="s">
        <v>279</v>
      </c>
      <c r="D220" s="130" t="s">
        <v>819</v>
      </c>
      <c r="E220" s="130" t="s">
        <v>820</v>
      </c>
      <c r="F220" s="130" t="s">
        <v>474</v>
      </c>
      <c r="G220" s="130" t="s">
        <v>432</v>
      </c>
      <c r="H220" s="130" t="s">
        <v>433</v>
      </c>
      <c r="I220" s="130" t="s">
        <v>398</v>
      </c>
      <c r="J220" s="130" t="s">
        <v>399</v>
      </c>
      <c r="K220" s="130" t="s">
        <v>1232</v>
      </c>
      <c r="L220" s="130" t="s">
        <v>1233</v>
      </c>
      <c r="M220" s="130" t="s">
        <v>436</v>
      </c>
      <c r="N220" s="130" t="s">
        <v>437</v>
      </c>
      <c r="Q220" s="130" t="s">
        <v>1234</v>
      </c>
      <c r="R220" s="130" t="s">
        <v>1235</v>
      </c>
      <c r="S220" s="130" t="s">
        <v>292</v>
      </c>
      <c r="T220" s="130" t="s">
        <v>293</v>
      </c>
    </row>
    <row r="221" spans="1:20" x14ac:dyDescent="0.35">
      <c r="A221" s="130" t="s">
        <v>1236</v>
      </c>
      <c r="B221" s="130" t="s">
        <v>1237</v>
      </c>
      <c r="C221" s="130" t="s">
        <v>279</v>
      </c>
      <c r="D221" s="130" t="s">
        <v>819</v>
      </c>
      <c r="E221" s="130" t="s">
        <v>820</v>
      </c>
      <c r="F221" s="130" t="s">
        <v>474</v>
      </c>
      <c r="G221" s="130" t="s">
        <v>432</v>
      </c>
      <c r="H221" s="130" t="s">
        <v>433</v>
      </c>
      <c r="I221" s="130" t="s">
        <v>398</v>
      </c>
      <c r="J221" s="130" t="s">
        <v>399</v>
      </c>
      <c r="K221" s="130" t="s">
        <v>1232</v>
      </c>
      <c r="L221" s="130" t="s">
        <v>1233</v>
      </c>
      <c r="M221" s="130" t="s">
        <v>436</v>
      </c>
      <c r="N221" s="130" t="s">
        <v>437</v>
      </c>
      <c r="Q221" s="130" t="s">
        <v>1238</v>
      </c>
      <c r="R221" s="130" t="s">
        <v>1239</v>
      </c>
      <c r="S221" s="130" t="s">
        <v>292</v>
      </c>
      <c r="T221" s="130" t="s">
        <v>293</v>
      </c>
    </row>
    <row r="222" spans="1:20" x14ac:dyDescent="0.35">
      <c r="A222" s="130" t="s">
        <v>1240</v>
      </c>
      <c r="B222" s="130" t="s">
        <v>1241</v>
      </c>
      <c r="C222" s="130" t="s">
        <v>279</v>
      </c>
      <c r="D222" s="130" t="s">
        <v>819</v>
      </c>
      <c r="E222" s="130" t="s">
        <v>820</v>
      </c>
      <c r="F222" s="130" t="s">
        <v>474</v>
      </c>
      <c r="G222" s="130" t="s">
        <v>432</v>
      </c>
      <c r="H222" s="130" t="s">
        <v>433</v>
      </c>
      <c r="I222" s="130" t="s">
        <v>1242</v>
      </c>
      <c r="J222" s="130" t="s">
        <v>1243</v>
      </c>
      <c r="K222" s="130" t="s">
        <v>1232</v>
      </c>
      <c r="L222" s="130" t="s">
        <v>1233</v>
      </c>
      <c r="M222" s="130" t="s">
        <v>436</v>
      </c>
      <c r="N222" s="130" t="s">
        <v>437</v>
      </c>
      <c r="Q222" s="130" t="s">
        <v>1244</v>
      </c>
      <c r="R222" s="130" t="s">
        <v>1245</v>
      </c>
      <c r="S222" s="130" t="s">
        <v>292</v>
      </c>
      <c r="T222" s="130" t="s">
        <v>293</v>
      </c>
    </row>
    <row r="223" spans="1:20" x14ac:dyDescent="0.35">
      <c r="A223" s="130" t="s">
        <v>1246</v>
      </c>
      <c r="B223" s="130" t="s">
        <v>1247</v>
      </c>
      <c r="C223" s="130" t="s">
        <v>279</v>
      </c>
      <c r="D223" s="130" t="s">
        <v>819</v>
      </c>
      <c r="E223" s="130" t="s">
        <v>820</v>
      </c>
      <c r="F223" s="130" t="s">
        <v>474</v>
      </c>
      <c r="G223" s="130" t="s">
        <v>432</v>
      </c>
      <c r="H223" s="130" t="s">
        <v>433</v>
      </c>
      <c r="I223" s="130" t="s">
        <v>1248</v>
      </c>
      <c r="J223" s="130" t="s">
        <v>1249</v>
      </c>
      <c r="K223" s="130" t="s">
        <v>855</v>
      </c>
      <c r="L223" s="130" t="s">
        <v>856</v>
      </c>
      <c r="M223" s="130" t="s">
        <v>436</v>
      </c>
      <c r="N223" s="130" t="s">
        <v>437</v>
      </c>
      <c r="Q223" s="130" t="s">
        <v>1250</v>
      </c>
      <c r="R223" s="130" t="s">
        <v>1251</v>
      </c>
      <c r="S223" s="130" t="s">
        <v>292</v>
      </c>
      <c r="T223" s="130" t="s">
        <v>293</v>
      </c>
    </row>
    <row r="224" spans="1:20" x14ac:dyDescent="0.35">
      <c r="A224" s="130" t="s">
        <v>1252</v>
      </c>
      <c r="B224" s="130" t="s">
        <v>1253</v>
      </c>
      <c r="C224" s="130" t="s">
        <v>279</v>
      </c>
      <c r="D224" s="130" t="s">
        <v>819</v>
      </c>
      <c r="E224" s="130" t="s">
        <v>820</v>
      </c>
      <c r="F224" s="130" t="s">
        <v>474</v>
      </c>
      <c r="G224" s="130" t="s">
        <v>432</v>
      </c>
      <c r="H224" s="130" t="s">
        <v>433</v>
      </c>
      <c r="I224" s="130" t="s">
        <v>398</v>
      </c>
      <c r="J224" s="130" t="s">
        <v>399</v>
      </c>
      <c r="K224" s="130" t="s">
        <v>849</v>
      </c>
      <c r="L224" s="130" t="s">
        <v>850</v>
      </c>
      <c r="M224" s="130" t="s">
        <v>436</v>
      </c>
      <c r="N224" s="130" t="s">
        <v>437</v>
      </c>
      <c r="Q224" s="130" t="s">
        <v>1254</v>
      </c>
      <c r="R224" s="130" t="s">
        <v>1255</v>
      </c>
      <c r="S224" s="130" t="s">
        <v>292</v>
      </c>
      <c r="T224" s="130" t="s">
        <v>293</v>
      </c>
    </row>
    <row r="225" spans="1:20" x14ac:dyDescent="0.35">
      <c r="A225" s="130" t="s">
        <v>1256</v>
      </c>
      <c r="B225" s="130" t="s">
        <v>1257</v>
      </c>
      <c r="C225" s="130" t="s">
        <v>279</v>
      </c>
      <c r="D225" s="130" t="s">
        <v>819</v>
      </c>
      <c r="E225" s="130" t="s">
        <v>820</v>
      </c>
      <c r="F225" s="130" t="s">
        <v>474</v>
      </c>
      <c r="G225" s="130" t="s">
        <v>335</v>
      </c>
      <c r="H225" s="130" t="s">
        <v>336</v>
      </c>
      <c r="I225" s="130" t="s">
        <v>398</v>
      </c>
      <c r="J225" s="130" t="s">
        <v>399</v>
      </c>
      <c r="K225" s="130" t="s">
        <v>865</v>
      </c>
      <c r="L225" s="130" t="s">
        <v>866</v>
      </c>
      <c r="M225" s="130" t="s">
        <v>288</v>
      </c>
      <c r="N225" s="130" t="s">
        <v>289</v>
      </c>
      <c r="Q225" s="130" t="s">
        <v>1146</v>
      </c>
      <c r="R225" s="130" t="s">
        <v>1147</v>
      </c>
      <c r="S225" s="130" t="s">
        <v>292</v>
      </c>
      <c r="T225" s="130" t="s">
        <v>293</v>
      </c>
    </row>
    <row r="226" spans="1:20" x14ac:dyDescent="0.35">
      <c r="A226" s="130" t="s">
        <v>1258</v>
      </c>
      <c r="B226" s="130" t="s">
        <v>1259</v>
      </c>
      <c r="C226" s="130" t="s">
        <v>279</v>
      </c>
      <c r="D226" s="130" t="s">
        <v>819</v>
      </c>
      <c r="E226" s="130" t="s">
        <v>820</v>
      </c>
      <c r="F226" s="130" t="s">
        <v>1260</v>
      </c>
      <c r="G226" s="130" t="s">
        <v>432</v>
      </c>
      <c r="H226" s="130" t="s">
        <v>433</v>
      </c>
      <c r="I226" s="130" t="s">
        <v>918</v>
      </c>
      <c r="J226" s="130" t="s">
        <v>919</v>
      </c>
      <c r="K226" s="130" t="s">
        <v>865</v>
      </c>
      <c r="L226" s="130" t="s">
        <v>866</v>
      </c>
      <c r="M226" s="130" t="s">
        <v>436</v>
      </c>
      <c r="N226" s="130" t="s">
        <v>437</v>
      </c>
      <c r="Q226" s="130" t="s">
        <v>1261</v>
      </c>
      <c r="R226" s="130" t="s">
        <v>1262</v>
      </c>
      <c r="S226" s="130" t="s">
        <v>292</v>
      </c>
      <c r="T226" s="130" t="s">
        <v>293</v>
      </c>
    </row>
    <row r="227" spans="1:20" x14ac:dyDescent="0.35">
      <c r="A227" s="130" t="s">
        <v>1263</v>
      </c>
      <c r="B227" s="130" t="s">
        <v>1264</v>
      </c>
      <c r="C227" s="130" t="s">
        <v>279</v>
      </c>
      <c r="D227" s="130" t="s">
        <v>819</v>
      </c>
      <c r="E227" s="130" t="s">
        <v>820</v>
      </c>
      <c r="F227" s="130" t="s">
        <v>1260</v>
      </c>
      <c r="G227" s="130" t="s">
        <v>432</v>
      </c>
      <c r="H227" s="130" t="s">
        <v>433</v>
      </c>
      <c r="I227" s="130" t="s">
        <v>918</v>
      </c>
      <c r="J227" s="130" t="s">
        <v>919</v>
      </c>
      <c r="K227" s="130" t="s">
        <v>865</v>
      </c>
      <c r="L227" s="130" t="s">
        <v>866</v>
      </c>
      <c r="M227" s="130" t="s">
        <v>436</v>
      </c>
      <c r="N227" s="130" t="s">
        <v>437</v>
      </c>
      <c r="Q227" s="130" t="s">
        <v>1265</v>
      </c>
      <c r="R227" s="130" t="s">
        <v>1266</v>
      </c>
      <c r="S227" s="130" t="s">
        <v>292</v>
      </c>
      <c r="T227" s="130" t="s">
        <v>293</v>
      </c>
    </row>
    <row r="228" spans="1:20" x14ac:dyDescent="0.35">
      <c r="A228" s="130" t="s">
        <v>1267</v>
      </c>
      <c r="B228" s="130" t="s">
        <v>1268</v>
      </c>
      <c r="C228" s="130" t="s">
        <v>279</v>
      </c>
      <c r="D228" s="130" t="s">
        <v>819</v>
      </c>
      <c r="E228" s="130" t="s">
        <v>820</v>
      </c>
      <c r="F228" s="130" t="s">
        <v>1260</v>
      </c>
      <c r="G228" s="130" t="s">
        <v>432</v>
      </c>
      <c r="H228" s="130" t="s">
        <v>433</v>
      </c>
      <c r="I228" s="130" t="s">
        <v>918</v>
      </c>
      <c r="J228" s="130" t="s">
        <v>919</v>
      </c>
      <c r="K228" s="130" t="s">
        <v>865</v>
      </c>
      <c r="L228" s="130" t="s">
        <v>866</v>
      </c>
      <c r="M228" s="130" t="s">
        <v>436</v>
      </c>
      <c r="N228" s="130" t="s">
        <v>437</v>
      </c>
      <c r="Q228" s="130" t="s">
        <v>1269</v>
      </c>
      <c r="R228" s="130" t="s">
        <v>1270</v>
      </c>
      <c r="S228" s="130" t="s">
        <v>292</v>
      </c>
      <c r="T228" s="130" t="s">
        <v>293</v>
      </c>
    </row>
    <row r="229" spans="1:20" x14ac:dyDescent="0.35">
      <c r="A229" s="130" t="s">
        <v>1271</v>
      </c>
      <c r="B229" s="130" t="s">
        <v>1272</v>
      </c>
      <c r="C229" s="130" t="s">
        <v>279</v>
      </c>
      <c r="D229" s="130" t="s">
        <v>819</v>
      </c>
      <c r="E229" s="130" t="s">
        <v>820</v>
      </c>
      <c r="F229" s="130" t="s">
        <v>474</v>
      </c>
      <c r="G229" s="130" t="s">
        <v>335</v>
      </c>
      <c r="H229" s="130" t="s">
        <v>336</v>
      </c>
      <c r="I229" s="130" t="s">
        <v>398</v>
      </c>
      <c r="J229" s="130" t="s">
        <v>399</v>
      </c>
      <c r="K229" s="130" t="s">
        <v>899</v>
      </c>
      <c r="L229" s="130" t="s">
        <v>900</v>
      </c>
      <c r="M229" s="130" t="s">
        <v>288</v>
      </c>
      <c r="N229" s="130" t="s">
        <v>289</v>
      </c>
      <c r="Q229" s="130" t="s">
        <v>1273</v>
      </c>
      <c r="R229" s="130" t="s">
        <v>1274</v>
      </c>
      <c r="S229" s="130" t="s">
        <v>292</v>
      </c>
      <c r="T229" s="130" t="s">
        <v>293</v>
      </c>
    </row>
    <row r="230" spans="1:20" x14ac:dyDescent="0.35">
      <c r="A230" s="130" t="s">
        <v>1275</v>
      </c>
      <c r="B230" s="130" t="s">
        <v>1276</v>
      </c>
      <c r="C230" s="130" t="s">
        <v>279</v>
      </c>
      <c r="D230" s="130" t="s">
        <v>819</v>
      </c>
      <c r="E230" s="130" t="s">
        <v>820</v>
      </c>
      <c r="F230" s="130" t="s">
        <v>474</v>
      </c>
      <c r="G230" s="130" t="s">
        <v>432</v>
      </c>
      <c r="H230" s="130" t="s">
        <v>433</v>
      </c>
      <c r="I230" s="130" t="s">
        <v>398</v>
      </c>
      <c r="J230" s="130" t="s">
        <v>399</v>
      </c>
      <c r="K230" s="130" t="s">
        <v>899</v>
      </c>
      <c r="L230" s="130" t="s">
        <v>900</v>
      </c>
      <c r="M230" s="130" t="s">
        <v>436</v>
      </c>
      <c r="N230" s="130" t="s">
        <v>437</v>
      </c>
      <c r="Q230" s="130" t="s">
        <v>1277</v>
      </c>
      <c r="R230" s="130" t="s">
        <v>1278</v>
      </c>
      <c r="S230" s="130" t="s">
        <v>292</v>
      </c>
      <c r="T230" s="130" t="s">
        <v>293</v>
      </c>
    </row>
    <row r="231" spans="1:20" x14ac:dyDescent="0.35">
      <c r="A231" s="130" t="s">
        <v>1279</v>
      </c>
      <c r="B231" s="130" t="s">
        <v>1280</v>
      </c>
      <c r="C231" s="130" t="s">
        <v>279</v>
      </c>
      <c r="D231" s="130" t="s">
        <v>819</v>
      </c>
      <c r="E231" s="130" t="s">
        <v>820</v>
      </c>
      <c r="F231" s="130" t="s">
        <v>1260</v>
      </c>
      <c r="G231" s="130" t="s">
        <v>432</v>
      </c>
      <c r="H231" s="130" t="s">
        <v>433</v>
      </c>
      <c r="I231" s="130" t="s">
        <v>1281</v>
      </c>
      <c r="J231" s="130" t="s">
        <v>1282</v>
      </c>
      <c r="K231" s="130" t="s">
        <v>899</v>
      </c>
      <c r="L231" s="130" t="s">
        <v>900</v>
      </c>
      <c r="M231" s="130" t="s">
        <v>436</v>
      </c>
      <c r="N231" s="130" t="s">
        <v>437</v>
      </c>
      <c r="Q231" s="130" t="s">
        <v>1283</v>
      </c>
      <c r="R231" s="130" t="s">
        <v>1284</v>
      </c>
      <c r="S231" s="130" t="s">
        <v>292</v>
      </c>
      <c r="T231" s="130" t="s">
        <v>293</v>
      </c>
    </row>
    <row r="232" spans="1:20" x14ac:dyDescent="0.35">
      <c r="A232" s="130" t="s">
        <v>1285</v>
      </c>
      <c r="B232" s="130" t="s">
        <v>1286</v>
      </c>
      <c r="C232" s="130" t="s">
        <v>279</v>
      </c>
      <c r="D232" s="130" t="s">
        <v>819</v>
      </c>
      <c r="E232" s="130" t="s">
        <v>820</v>
      </c>
      <c r="F232" s="130" t="s">
        <v>345</v>
      </c>
      <c r="G232" s="130" t="s">
        <v>432</v>
      </c>
      <c r="H232" s="130" t="s">
        <v>433</v>
      </c>
      <c r="I232" s="130" t="s">
        <v>1287</v>
      </c>
      <c r="J232" s="130" t="s">
        <v>1288</v>
      </c>
      <c r="K232" s="130" t="s">
        <v>849</v>
      </c>
      <c r="L232" s="130" t="s">
        <v>850</v>
      </c>
      <c r="M232" s="130" t="s">
        <v>436</v>
      </c>
      <c r="N232" s="130" t="s">
        <v>437</v>
      </c>
      <c r="Q232" s="130" t="s">
        <v>1289</v>
      </c>
      <c r="R232" s="130" t="s">
        <v>1290</v>
      </c>
      <c r="S232" s="130" t="s">
        <v>292</v>
      </c>
      <c r="T232" s="130" t="s">
        <v>293</v>
      </c>
    </row>
    <row r="233" spans="1:20" x14ac:dyDescent="0.35">
      <c r="A233" s="130" t="s">
        <v>1291</v>
      </c>
      <c r="B233" s="130" t="s">
        <v>1292</v>
      </c>
      <c r="C233" s="130" t="s">
        <v>279</v>
      </c>
      <c r="D233" s="130" t="s">
        <v>819</v>
      </c>
      <c r="E233" s="130" t="s">
        <v>820</v>
      </c>
      <c r="F233" s="130" t="s">
        <v>917</v>
      </c>
      <c r="G233" s="130" t="s">
        <v>432</v>
      </c>
      <c r="H233" s="130" t="s">
        <v>433</v>
      </c>
      <c r="I233" s="130" t="s">
        <v>1293</v>
      </c>
      <c r="J233" s="130" t="s">
        <v>858</v>
      </c>
      <c r="K233" s="130" t="s">
        <v>855</v>
      </c>
      <c r="L233" s="130" t="s">
        <v>856</v>
      </c>
      <c r="M233" s="130" t="s">
        <v>436</v>
      </c>
      <c r="N233" s="130" t="s">
        <v>437</v>
      </c>
      <c r="Q233" s="130" t="s">
        <v>857</v>
      </c>
      <c r="R233" s="130" t="s">
        <v>858</v>
      </c>
      <c r="S233" s="130" t="s">
        <v>292</v>
      </c>
      <c r="T233" s="130" t="s">
        <v>293</v>
      </c>
    </row>
    <row r="234" spans="1:20" x14ac:dyDescent="0.35">
      <c r="A234" s="130" t="s">
        <v>1294</v>
      </c>
      <c r="B234" s="130" t="s">
        <v>1295</v>
      </c>
      <c r="C234" s="130" t="s">
        <v>279</v>
      </c>
      <c r="D234" s="130" t="s">
        <v>819</v>
      </c>
      <c r="E234" s="130" t="s">
        <v>820</v>
      </c>
      <c r="F234" s="130" t="s">
        <v>812</v>
      </c>
      <c r="G234" s="130" t="s">
        <v>432</v>
      </c>
      <c r="H234" s="130" t="s">
        <v>433</v>
      </c>
      <c r="I234" s="130" t="s">
        <v>1296</v>
      </c>
      <c r="J234" s="130" t="s">
        <v>1297</v>
      </c>
      <c r="K234" s="130" t="s">
        <v>855</v>
      </c>
      <c r="L234" s="130" t="s">
        <v>856</v>
      </c>
      <c r="M234" s="130" t="s">
        <v>436</v>
      </c>
      <c r="N234" s="130" t="s">
        <v>437</v>
      </c>
      <c r="Q234" s="130" t="s">
        <v>861</v>
      </c>
      <c r="R234" s="130" t="s">
        <v>862</v>
      </c>
      <c r="S234" s="130" t="s">
        <v>292</v>
      </c>
      <c r="T234" s="130" t="s">
        <v>293</v>
      </c>
    </row>
    <row r="235" spans="1:20" x14ac:dyDescent="0.35">
      <c r="A235" s="130" t="s">
        <v>1298</v>
      </c>
      <c r="B235" s="130" t="s">
        <v>1299</v>
      </c>
      <c r="C235" s="130" t="s">
        <v>279</v>
      </c>
      <c r="D235" s="130" t="s">
        <v>819</v>
      </c>
      <c r="E235" s="130" t="s">
        <v>820</v>
      </c>
      <c r="F235" s="130" t="s">
        <v>917</v>
      </c>
      <c r="G235" s="130" t="s">
        <v>432</v>
      </c>
      <c r="H235" s="130" t="s">
        <v>433</v>
      </c>
      <c r="I235" s="130" t="s">
        <v>1300</v>
      </c>
      <c r="J235" s="130" t="s">
        <v>1301</v>
      </c>
      <c r="K235" s="130" t="s">
        <v>865</v>
      </c>
      <c r="L235" s="130" t="s">
        <v>866</v>
      </c>
      <c r="M235" s="130" t="s">
        <v>436</v>
      </c>
      <c r="N235" s="130" t="s">
        <v>437</v>
      </c>
      <c r="Q235" s="130" t="s">
        <v>867</v>
      </c>
      <c r="R235" s="130" t="s">
        <v>868</v>
      </c>
      <c r="S235" s="130" t="s">
        <v>292</v>
      </c>
      <c r="T235" s="130" t="s">
        <v>293</v>
      </c>
    </row>
    <row r="236" spans="1:20" x14ac:dyDescent="0.35">
      <c r="A236" s="130" t="s">
        <v>1302</v>
      </c>
      <c r="B236" s="130" t="s">
        <v>1303</v>
      </c>
      <c r="C236" s="130" t="s">
        <v>279</v>
      </c>
      <c r="D236" s="130" t="s">
        <v>819</v>
      </c>
      <c r="E236" s="130" t="s">
        <v>820</v>
      </c>
      <c r="F236" s="130" t="s">
        <v>345</v>
      </c>
      <c r="G236" s="130" t="s">
        <v>458</v>
      </c>
      <c r="H236" s="130" t="s">
        <v>459</v>
      </c>
      <c r="I236" s="130" t="s">
        <v>398</v>
      </c>
      <c r="J236" s="130" t="s">
        <v>399</v>
      </c>
      <c r="K236" s="130" t="s">
        <v>899</v>
      </c>
      <c r="L236" s="130" t="s">
        <v>900</v>
      </c>
      <c r="M236" s="130" t="s">
        <v>288</v>
      </c>
      <c r="N236" s="130" t="s">
        <v>289</v>
      </c>
      <c r="Q236" s="130" t="s">
        <v>1187</v>
      </c>
      <c r="R236" s="130" t="s">
        <v>1188</v>
      </c>
      <c r="S236" s="130" t="s">
        <v>292</v>
      </c>
      <c r="T236" s="130" t="s">
        <v>293</v>
      </c>
    </row>
    <row r="237" spans="1:20" x14ac:dyDescent="0.35">
      <c r="A237" s="130" t="s">
        <v>1304</v>
      </c>
      <c r="B237" s="130" t="s">
        <v>1305</v>
      </c>
      <c r="C237" s="130" t="s">
        <v>279</v>
      </c>
      <c r="D237" s="130" t="s">
        <v>819</v>
      </c>
      <c r="E237" s="130" t="s">
        <v>820</v>
      </c>
      <c r="F237" s="130" t="s">
        <v>345</v>
      </c>
      <c r="G237" s="130" t="s">
        <v>458</v>
      </c>
      <c r="H237" s="130" t="s">
        <v>459</v>
      </c>
      <c r="I237" s="130" t="s">
        <v>398</v>
      </c>
      <c r="J237" s="130" t="s">
        <v>399</v>
      </c>
      <c r="K237" s="130" t="s">
        <v>899</v>
      </c>
      <c r="L237" s="130" t="s">
        <v>900</v>
      </c>
      <c r="M237" s="130" t="s">
        <v>288</v>
      </c>
      <c r="N237" s="130" t="s">
        <v>289</v>
      </c>
      <c r="Q237" s="130" t="s">
        <v>1187</v>
      </c>
      <c r="R237" s="130" t="s">
        <v>1188</v>
      </c>
      <c r="S237" s="130" t="s">
        <v>292</v>
      </c>
      <c r="T237" s="130" t="s">
        <v>293</v>
      </c>
    </row>
    <row r="238" spans="1:20" x14ac:dyDescent="0.35">
      <c r="A238" s="130" t="s">
        <v>1306</v>
      </c>
      <c r="B238" s="130" t="s">
        <v>1307</v>
      </c>
      <c r="C238" s="130" t="s">
        <v>279</v>
      </c>
      <c r="D238" s="130" t="s">
        <v>819</v>
      </c>
      <c r="E238" s="130" t="s">
        <v>820</v>
      </c>
      <c r="F238" s="130" t="s">
        <v>345</v>
      </c>
      <c r="G238" s="130" t="s">
        <v>346</v>
      </c>
      <c r="H238" s="130" t="s">
        <v>347</v>
      </c>
      <c r="I238" s="130" t="s">
        <v>398</v>
      </c>
      <c r="J238" s="130" t="s">
        <v>399</v>
      </c>
      <c r="K238" s="130" t="s">
        <v>849</v>
      </c>
      <c r="L238" s="130" t="s">
        <v>850</v>
      </c>
      <c r="M238" s="130" t="s">
        <v>288</v>
      </c>
      <c r="N238" s="130" t="s">
        <v>289</v>
      </c>
      <c r="Q238" s="130" t="s">
        <v>1308</v>
      </c>
      <c r="R238" s="130" t="s">
        <v>1309</v>
      </c>
      <c r="S238" s="130" t="s">
        <v>292</v>
      </c>
      <c r="T238" s="130" t="s">
        <v>293</v>
      </c>
    </row>
    <row r="239" spans="1:20" x14ac:dyDescent="0.35">
      <c r="A239" s="130" t="s">
        <v>1310</v>
      </c>
      <c r="B239" s="130" t="s">
        <v>1311</v>
      </c>
      <c r="C239" s="130" t="s">
        <v>279</v>
      </c>
      <c r="D239" s="130" t="s">
        <v>819</v>
      </c>
      <c r="E239" s="130" t="s">
        <v>820</v>
      </c>
      <c r="F239" s="130" t="s">
        <v>345</v>
      </c>
      <c r="G239" s="130" t="s">
        <v>335</v>
      </c>
      <c r="H239" s="130" t="s">
        <v>336</v>
      </c>
      <c r="I239" s="130" t="s">
        <v>398</v>
      </c>
      <c r="J239" s="130" t="s">
        <v>399</v>
      </c>
      <c r="K239" s="130" t="s">
        <v>849</v>
      </c>
      <c r="L239" s="130" t="s">
        <v>850</v>
      </c>
      <c r="M239" s="130" t="s">
        <v>288</v>
      </c>
      <c r="N239" s="130" t="s">
        <v>289</v>
      </c>
      <c r="Q239" s="130" t="s">
        <v>1308</v>
      </c>
      <c r="R239" s="130" t="s">
        <v>1309</v>
      </c>
      <c r="S239" s="130" t="s">
        <v>292</v>
      </c>
      <c r="T239" s="130" t="s">
        <v>293</v>
      </c>
    </row>
    <row r="240" spans="1:20" x14ac:dyDescent="0.35">
      <c r="A240" s="130" t="s">
        <v>1312</v>
      </c>
      <c r="B240" s="130" t="s">
        <v>1010</v>
      </c>
      <c r="C240" s="130" t="s">
        <v>279</v>
      </c>
      <c r="D240" s="130" t="s">
        <v>819</v>
      </c>
      <c r="E240" s="130" t="s">
        <v>820</v>
      </c>
      <c r="F240" s="130" t="s">
        <v>345</v>
      </c>
      <c r="G240" s="130" t="s">
        <v>432</v>
      </c>
      <c r="H240" s="130" t="s">
        <v>433</v>
      </c>
      <c r="I240" s="130" t="s">
        <v>398</v>
      </c>
      <c r="J240" s="130" t="s">
        <v>399</v>
      </c>
      <c r="K240" s="130" t="s">
        <v>865</v>
      </c>
      <c r="L240" s="130" t="s">
        <v>866</v>
      </c>
      <c r="M240" s="130" t="s">
        <v>436</v>
      </c>
      <c r="N240" s="130" t="s">
        <v>437</v>
      </c>
      <c r="Q240" s="130" t="s">
        <v>1150</v>
      </c>
      <c r="R240" s="130" t="s">
        <v>1071</v>
      </c>
      <c r="S240" s="130" t="s">
        <v>292</v>
      </c>
      <c r="T240" s="130" t="s">
        <v>293</v>
      </c>
    </row>
    <row r="241" spans="1:20" x14ac:dyDescent="0.35">
      <c r="A241" s="130" t="s">
        <v>1313</v>
      </c>
      <c r="B241" s="130" t="s">
        <v>1314</v>
      </c>
      <c r="C241" s="130" t="s">
        <v>279</v>
      </c>
      <c r="D241" s="130" t="s">
        <v>819</v>
      </c>
      <c r="E241" s="130" t="s">
        <v>820</v>
      </c>
      <c r="F241" s="130" t="s">
        <v>345</v>
      </c>
      <c r="G241" s="130" t="s">
        <v>432</v>
      </c>
      <c r="H241" s="130" t="s">
        <v>433</v>
      </c>
      <c r="I241" s="130" t="s">
        <v>1315</v>
      </c>
      <c r="J241" s="130" t="s">
        <v>1316</v>
      </c>
      <c r="K241" s="130" t="s">
        <v>855</v>
      </c>
      <c r="L241" s="130" t="s">
        <v>856</v>
      </c>
      <c r="M241" s="130" t="s">
        <v>436</v>
      </c>
      <c r="N241" s="130" t="s">
        <v>437</v>
      </c>
      <c r="Q241" s="130" t="s">
        <v>1317</v>
      </c>
      <c r="R241" s="130" t="s">
        <v>1318</v>
      </c>
      <c r="S241" s="130" t="s">
        <v>292</v>
      </c>
      <c r="T241" s="130" t="s">
        <v>293</v>
      </c>
    </row>
    <row r="242" spans="1:20" x14ac:dyDescent="0.35">
      <c r="A242" s="130" t="s">
        <v>1319</v>
      </c>
      <c r="B242" s="130" t="s">
        <v>1320</v>
      </c>
      <c r="C242" s="130" t="s">
        <v>279</v>
      </c>
      <c r="D242" s="130" t="s">
        <v>819</v>
      </c>
      <c r="E242" s="130" t="s">
        <v>820</v>
      </c>
      <c r="F242" s="130" t="s">
        <v>345</v>
      </c>
      <c r="G242" s="130" t="s">
        <v>432</v>
      </c>
      <c r="H242" s="130" t="s">
        <v>433</v>
      </c>
      <c r="I242" s="130" t="s">
        <v>1321</v>
      </c>
      <c r="J242" s="130" t="s">
        <v>1322</v>
      </c>
      <c r="K242" s="130" t="s">
        <v>899</v>
      </c>
      <c r="L242" s="130" t="s">
        <v>900</v>
      </c>
      <c r="M242" s="130" t="s">
        <v>436</v>
      </c>
      <c r="N242" s="130" t="s">
        <v>437</v>
      </c>
      <c r="Q242" s="130" t="s">
        <v>1323</v>
      </c>
      <c r="R242" s="130" t="s">
        <v>1324</v>
      </c>
      <c r="S242" s="130" t="s">
        <v>292</v>
      </c>
      <c r="T242" s="130" t="s">
        <v>293</v>
      </c>
    </row>
    <row r="243" spans="1:20" x14ac:dyDescent="0.35">
      <c r="A243" s="130" t="s">
        <v>1325</v>
      </c>
      <c r="B243" s="130" t="s">
        <v>1326</v>
      </c>
      <c r="C243" s="130" t="s">
        <v>279</v>
      </c>
      <c r="D243" s="130" t="s">
        <v>819</v>
      </c>
      <c r="E243" s="130" t="s">
        <v>820</v>
      </c>
      <c r="F243" s="130" t="s">
        <v>334</v>
      </c>
      <c r="G243" s="130" t="s">
        <v>335</v>
      </c>
      <c r="H243" s="130" t="s">
        <v>336</v>
      </c>
      <c r="I243" s="130" t="s">
        <v>1327</v>
      </c>
      <c r="J243" s="130" t="s">
        <v>1328</v>
      </c>
      <c r="K243" s="130" t="s">
        <v>899</v>
      </c>
      <c r="L243" s="130" t="s">
        <v>900</v>
      </c>
      <c r="M243" s="130" t="s">
        <v>288</v>
      </c>
      <c r="N243" s="130" t="s">
        <v>289</v>
      </c>
      <c r="Q243" s="130" t="s">
        <v>1329</v>
      </c>
      <c r="R243" s="130" t="s">
        <v>1330</v>
      </c>
      <c r="S243" s="130" t="s">
        <v>292</v>
      </c>
      <c r="T243" s="130" t="s">
        <v>293</v>
      </c>
    </row>
    <row r="244" spans="1:20" x14ac:dyDescent="0.35">
      <c r="A244" s="130" t="s">
        <v>1331</v>
      </c>
      <c r="B244" s="130" t="s">
        <v>1332</v>
      </c>
      <c r="C244" s="130" t="s">
        <v>279</v>
      </c>
      <c r="D244" s="130" t="s">
        <v>819</v>
      </c>
      <c r="E244" s="130" t="s">
        <v>820</v>
      </c>
      <c r="F244" s="130" t="s">
        <v>334</v>
      </c>
      <c r="G244" s="130" t="s">
        <v>432</v>
      </c>
      <c r="H244" s="130" t="s">
        <v>433</v>
      </c>
      <c r="I244" s="130" t="s">
        <v>1333</v>
      </c>
      <c r="J244" s="130" t="s">
        <v>1334</v>
      </c>
      <c r="K244" s="130" t="s">
        <v>865</v>
      </c>
      <c r="L244" s="130" t="s">
        <v>866</v>
      </c>
      <c r="M244" s="130" t="s">
        <v>436</v>
      </c>
      <c r="N244" s="130" t="s">
        <v>437</v>
      </c>
      <c r="Q244" s="130" t="s">
        <v>1335</v>
      </c>
      <c r="R244" s="130" t="s">
        <v>1336</v>
      </c>
      <c r="S244" s="130" t="s">
        <v>292</v>
      </c>
      <c r="T244" s="130" t="s">
        <v>293</v>
      </c>
    </row>
    <row r="245" spans="1:20" x14ac:dyDescent="0.35">
      <c r="A245" s="130" t="s">
        <v>1337</v>
      </c>
      <c r="B245" s="130" t="s">
        <v>1338</v>
      </c>
      <c r="C245" s="130" t="s">
        <v>279</v>
      </c>
      <c r="D245" s="130" t="s">
        <v>819</v>
      </c>
      <c r="E245" s="130" t="s">
        <v>820</v>
      </c>
      <c r="F245" s="130" t="s">
        <v>345</v>
      </c>
      <c r="G245" s="130" t="s">
        <v>432</v>
      </c>
      <c r="H245" s="130" t="s">
        <v>433</v>
      </c>
      <c r="I245" s="130" t="s">
        <v>75</v>
      </c>
      <c r="J245" s="130" t="s">
        <v>485</v>
      </c>
      <c r="K245" s="130" t="s">
        <v>899</v>
      </c>
      <c r="L245" s="130" t="s">
        <v>900</v>
      </c>
      <c r="M245" s="130" t="s">
        <v>436</v>
      </c>
      <c r="N245" s="130" t="s">
        <v>437</v>
      </c>
      <c r="Q245" s="130" t="s">
        <v>1339</v>
      </c>
      <c r="R245" s="130" t="s">
        <v>1340</v>
      </c>
      <c r="S245" s="130" t="s">
        <v>292</v>
      </c>
      <c r="T245" s="130" t="s">
        <v>293</v>
      </c>
    </row>
    <row r="246" spans="1:20" x14ac:dyDescent="0.35">
      <c r="A246" s="130" t="s">
        <v>1341</v>
      </c>
      <c r="B246" s="130" t="s">
        <v>1342</v>
      </c>
      <c r="C246" s="130" t="s">
        <v>279</v>
      </c>
      <c r="D246" s="130" t="s">
        <v>819</v>
      </c>
      <c r="E246" s="130" t="s">
        <v>820</v>
      </c>
      <c r="F246" s="130" t="s">
        <v>345</v>
      </c>
      <c r="G246" s="130" t="s">
        <v>346</v>
      </c>
      <c r="H246" s="130" t="s">
        <v>347</v>
      </c>
      <c r="I246" s="130" t="s">
        <v>75</v>
      </c>
      <c r="J246" s="130" t="s">
        <v>485</v>
      </c>
      <c r="K246" s="130" t="s">
        <v>899</v>
      </c>
      <c r="L246" s="130" t="s">
        <v>900</v>
      </c>
      <c r="M246" s="130" t="s">
        <v>288</v>
      </c>
      <c r="N246" s="130" t="s">
        <v>289</v>
      </c>
      <c r="Q246" s="130" t="s">
        <v>1339</v>
      </c>
      <c r="R246" s="130" t="s">
        <v>1340</v>
      </c>
      <c r="S246" s="130" t="s">
        <v>292</v>
      </c>
      <c r="T246" s="130" t="s">
        <v>293</v>
      </c>
    </row>
    <row r="247" spans="1:20" x14ac:dyDescent="0.35">
      <c r="A247" s="130" t="s">
        <v>1343</v>
      </c>
      <c r="B247" s="130" t="s">
        <v>1344</v>
      </c>
      <c r="C247" s="130" t="s">
        <v>279</v>
      </c>
      <c r="D247" s="130" t="s">
        <v>819</v>
      </c>
      <c r="E247" s="130" t="s">
        <v>820</v>
      </c>
      <c r="F247" s="130" t="s">
        <v>345</v>
      </c>
      <c r="G247" s="130" t="s">
        <v>335</v>
      </c>
      <c r="H247" s="130" t="s">
        <v>336</v>
      </c>
      <c r="I247" s="130" t="s">
        <v>75</v>
      </c>
      <c r="J247" s="130" t="s">
        <v>485</v>
      </c>
      <c r="K247" s="130" t="s">
        <v>899</v>
      </c>
      <c r="L247" s="130" t="s">
        <v>900</v>
      </c>
      <c r="M247" s="130" t="s">
        <v>288</v>
      </c>
      <c r="N247" s="130" t="s">
        <v>289</v>
      </c>
      <c r="Q247" s="130" t="s">
        <v>1339</v>
      </c>
      <c r="R247" s="130" t="s">
        <v>1340</v>
      </c>
      <c r="S247" s="130" t="s">
        <v>292</v>
      </c>
      <c r="T247" s="130" t="s">
        <v>293</v>
      </c>
    </row>
    <row r="248" spans="1:20" x14ac:dyDescent="0.35">
      <c r="A248" s="130" t="s">
        <v>1345</v>
      </c>
      <c r="B248" s="130" t="s">
        <v>1346</v>
      </c>
      <c r="C248" s="130" t="s">
        <v>279</v>
      </c>
      <c r="D248" s="130" t="s">
        <v>819</v>
      </c>
      <c r="E248" s="130" t="s">
        <v>820</v>
      </c>
      <c r="F248" s="130" t="s">
        <v>345</v>
      </c>
      <c r="G248" s="130" t="s">
        <v>458</v>
      </c>
      <c r="H248" s="130" t="s">
        <v>459</v>
      </c>
      <c r="I248" s="130" t="s">
        <v>75</v>
      </c>
      <c r="J248" s="130" t="s">
        <v>485</v>
      </c>
      <c r="K248" s="130" t="s">
        <v>899</v>
      </c>
      <c r="L248" s="130" t="s">
        <v>900</v>
      </c>
      <c r="M248" s="130" t="s">
        <v>288</v>
      </c>
      <c r="N248" s="130" t="s">
        <v>289</v>
      </c>
      <c r="Q248" s="130" t="s">
        <v>1339</v>
      </c>
      <c r="R248" s="130" t="s">
        <v>1340</v>
      </c>
      <c r="S248" s="130" t="s">
        <v>292</v>
      </c>
      <c r="T248" s="130" t="s">
        <v>293</v>
      </c>
    </row>
    <row r="249" spans="1:20" x14ac:dyDescent="0.35">
      <c r="A249" s="130" t="s">
        <v>1347</v>
      </c>
      <c r="B249" s="130" t="s">
        <v>1348</v>
      </c>
      <c r="C249" s="130" t="s">
        <v>279</v>
      </c>
      <c r="D249" s="130" t="s">
        <v>819</v>
      </c>
      <c r="E249" s="130" t="s">
        <v>820</v>
      </c>
      <c r="F249" s="130" t="s">
        <v>345</v>
      </c>
      <c r="G249" s="130" t="s">
        <v>388</v>
      </c>
      <c r="H249" s="130" t="s">
        <v>389</v>
      </c>
      <c r="I249" s="130" t="s">
        <v>75</v>
      </c>
      <c r="J249" s="130" t="s">
        <v>485</v>
      </c>
      <c r="K249" s="130" t="s">
        <v>899</v>
      </c>
      <c r="L249" s="130" t="s">
        <v>900</v>
      </c>
      <c r="M249" s="130" t="s">
        <v>288</v>
      </c>
      <c r="N249" s="130" t="s">
        <v>289</v>
      </c>
      <c r="Q249" s="130" t="s">
        <v>1339</v>
      </c>
      <c r="R249" s="130" t="s">
        <v>1340</v>
      </c>
      <c r="S249" s="130" t="s">
        <v>292</v>
      </c>
      <c r="T249" s="130" t="s">
        <v>293</v>
      </c>
    </row>
    <row r="250" spans="1:20" x14ac:dyDescent="0.35">
      <c r="A250" s="130" t="s">
        <v>1349</v>
      </c>
      <c r="B250" s="130" t="s">
        <v>1350</v>
      </c>
      <c r="C250" s="130" t="s">
        <v>279</v>
      </c>
      <c r="D250" s="130" t="s">
        <v>819</v>
      </c>
      <c r="E250" s="130" t="s">
        <v>820</v>
      </c>
      <c r="F250" s="130" t="s">
        <v>345</v>
      </c>
      <c r="G250" s="130" t="s">
        <v>432</v>
      </c>
      <c r="H250" s="130" t="s">
        <v>433</v>
      </c>
      <c r="I250" s="130" t="s">
        <v>407</v>
      </c>
      <c r="J250" s="130" t="s">
        <v>408</v>
      </c>
      <c r="K250" s="130" t="s">
        <v>855</v>
      </c>
      <c r="L250" s="130" t="s">
        <v>856</v>
      </c>
      <c r="M250" s="130" t="s">
        <v>436</v>
      </c>
      <c r="N250" s="130" t="s">
        <v>437</v>
      </c>
      <c r="Q250" s="130" t="s">
        <v>1351</v>
      </c>
      <c r="R250" s="130" t="s">
        <v>1352</v>
      </c>
      <c r="S250" s="130" t="s">
        <v>292</v>
      </c>
      <c r="T250" s="130" t="s">
        <v>293</v>
      </c>
    </row>
    <row r="251" spans="1:20" x14ac:dyDescent="0.35">
      <c r="A251" s="130" t="s">
        <v>1353</v>
      </c>
      <c r="B251" s="130" t="s">
        <v>1354</v>
      </c>
      <c r="C251" s="130" t="s">
        <v>279</v>
      </c>
      <c r="D251" s="130" t="s">
        <v>819</v>
      </c>
      <c r="E251" s="130" t="s">
        <v>820</v>
      </c>
      <c r="F251" s="130" t="s">
        <v>345</v>
      </c>
      <c r="G251" s="130" t="s">
        <v>432</v>
      </c>
      <c r="H251" s="130" t="s">
        <v>433</v>
      </c>
      <c r="I251" s="130" t="s">
        <v>407</v>
      </c>
      <c r="J251" s="130" t="s">
        <v>408</v>
      </c>
      <c r="K251" s="130" t="s">
        <v>865</v>
      </c>
      <c r="L251" s="130" t="s">
        <v>866</v>
      </c>
      <c r="M251" s="130" t="s">
        <v>436</v>
      </c>
      <c r="N251" s="130" t="s">
        <v>437</v>
      </c>
      <c r="Q251" s="130" t="s">
        <v>1355</v>
      </c>
      <c r="R251" s="130" t="s">
        <v>1356</v>
      </c>
      <c r="S251" s="130" t="s">
        <v>292</v>
      </c>
      <c r="T251" s="130" t="s">
        <v>293</v>
      </c>
    </row>
    <row r="252" spans="1:20" x14ac:dyDescent="0.35">
      <c r="A252" s="130" t="s">
        <v>1357</v>
      </c>
      <c r="B252" s="130" t="s">
        <v>1358</v>
      </c>
      <c r="C252" s="130" t="s">
        <v>279</v>
      </c>
      <c r="D252" s="130" t="s">
        <v>819</v>
      </c>
      <c r="E252" s="130" t="s">
        <v>820</v>
      </c>
      <c r="F252" s="130" t="s">
        <v>345</v>
      </c>
      <c r="G252" s="130" t="s">
        <v>432</v>
      </c>
      <c r="H252" s="130" t="s">
        <v>433</v>
      </c>
      <c r="I252" s="130" t="s">
        <v>398</v>
      </c>
      <c r="J252" s="130" t="s">
        <v>399</v>
      </c>
      <c r="K252" s="130" t="s">
        <v>849</v>
      </c>
      <c r="L252" s="130" t="s">
        <v>850</v>
      </c>
      <c r="M252" s="130" t="s">
        <v>436</v>
      </c>
      <c r="N252" s="130" t="s">
        <v>437</v>
      </c>
      <c r="Q252" s="130" t="s">
        <v>1359</v>
      </c>
      <c r="R252" s="130" t="s">
        <v>1360</v>
      </c>
      <c r="S252" s="130" t="s">
        <v>292</v>
      </c>
      <c r="T252" s="130" t="s">
        <v>293</v>
      </c>
    </row>
    <row r="253" spans="1:20" x14ac:dyDescent="0.35">
      <c r="A253" s="130" t="s">
        <v>1361</v>
      </c>
      <c r="B253" s="130" t="s">
        <v>1362</v>
      </c>
      <c r="C253" s="130" t="s">
        <v>279</v>
      </c>
      <c r="D253" s="130" t="s">
        <v>819</v>
      </c>
      <c r="E253" s="130" t="s">
        <v>820</v>
      </c>
      <c r="F253" s="130" t="s">
        <v>345</v>
      </c>
      <c r="G253" s="130" t="s">
        <v>432</v>
      </c>
      <c r="H253" s="130" t="s">
        <v>433</v>
      </c>
      <c r="I253" s="130" t="s">
        <v>398</v>
      </c>
      <c r="J253" s="130" t="s">
        <v>399</v>
      </c>
      <c r="K253" s="130" t="s">
        <v>865</v>
      </c>
      <c r="L253" s="130" t="s">
        <v>866</v>
      </c>
      <c r="M253" s="130" t="s">
        <v>436</v>
      </c>
      <c r="N253" s="130" t="s">
        <v>437</v>
      </c>
      <c r="Q253" s="130" t="s">
        <v>1363</v>
      </c>
      <c r="R253" s="130" t="s">
        <v>1364</v>
      </c>
      <c r="S253" s="130" t="s">
        <v>292</v>
      </c>
      <c r="T253" s="130" t="s">
        <v>293</v>
      </c>
    </row>
    <row r="254" spans="1:20" x14ac:dyDescent="0.35">
      <c r="A254" s="130" t="s">
        <v>1365</v>
      </c>
      <c r="B254" s="130" t="s">
        <v>1366</v>
      </c>
      <c r="C254" s="130" t="s">
        <v>279</v>
      </c>
      <c r="D254" s="130" t="s">
        <v>819</v>
      </c>
      <c r="E254" s="130" t="s">
        <v>820</v>
      </c>
      <c r="F254" s="130" t="s">
        <v>345</v>
      </c>
      <c r="G254" s="130" t="s">
        <v>432</v>
      </c>
      <c r="H254" s="130" t="s">
        <v>433</v>
      </c>
      <c r="I254" s="130" t="s">
        <v>398</v>
      </c>
      <c r="J254" s="130" t="s">
        <v>399</v>
      </c>
      <c r="K254" s="130" t="s">
        <v>865</v>
      </c>
      <c r="L254" s="130" t="s">
        <v>866</v>
      </c>
      <c r="M254" s="130" t="s">
        <v>436</v>
      </c>
      <c r="N254" s="130" t="s">
        <v>437</v>
      </c>
      <c r="Q254" s="130" t="s">
        <v>1367</v>
      </c>
      <c r="R254" s="130" t="s">
        <v>1368</v>
      </c>
      <c r="S254" s="130" t="s">
        <v>292</v>
      </c>
      <c r="T254" s="130" t="s">
        <v>293</v>
      </c>
    </row>
    <row r="255" spans="1:20" x14ac:dyDescent="0.35">
      <c r="A255" s="130" t="s">
        <v>1369</v>
      </c>
      <c r="B255" s="130" t="s">
        <v>1370</v>
      </c>
      <c r="C255" s="130" t="s">
        <v>279</v>
      </c>
      <c r="D255" s="130" t="s">
        <v>819</v>
      </c>
      <c r="E255" s="130" t="s">
        <v>820</v>
      </c>
      <c r="F255" s="130" t="s">
        <v>345</v>
      </c>
      <c r="G255" s="130" t="s">
        <v>432</v>
      </c>
      <c r="H255" s="130" t="s">
        <v>433</v>
      </c>
      <c r="I255" s="130" t="s">
        <v>1371</v>
      </c>
      <c r="J255" s="130" t="s">
        <v>1372</v>
      </c>
      <c r="K255" s="130" t="s">
        <v>865</v>
      </c>
      <c r="L255" s="130" t="s">
        <v>866</v>
      </c>
      <c r="M255" s="130" t="s">
        <v>436</v>
      </c>
      <c r="N255" s="130" t="s">
        <v>437</v>
      </c>
      <c r="Q255" s="130" t="s">
        <v>1373</v>
      </c>
      <c r="R255" s="130" t="s">
        <v>1372</v>
      </c>
      <c r="S255" s="130" t="s">
        <v>292</v>
      </c>
      <c r="T255" s="130" t="s">
        <v>293</v>
      </c>
    </row>
    <row r="256" spans="1:20" x14ac:dyDescent="0.35">
      <c r="A256" s="130" t="s">
        <v>1374</v>
      </c>
      <c r="B256" s="130" t="s">
        <v>1375</v>
      </c>
      <c r="C256" s="130" t="s">
        <v>279</v>
      </c>
      <c r="D256" s="130" t="s">
        <v>819</v>
      </c>
      <c r="E256" s="130" t="s">
        <v>820</v>
      </c>
      <c r="F256" s="130" t="s">
        <v>345</v>
      </c>
      <c r="G256" s="130" t="s">
        <v>346</v>
      </c>
      <c r="H256" s="130" t="s">
        <v>347</v>
      </c>
      <c r="I256" s="130" t="s">
        <v>1376</v>
      </c>
      <c r="J256" s="130" t="s">
        <v>1377</v>
      </c>
      <c r="K256" s="130" t="s">
        <v>855</v>
      </c>
      <c r="L256" s="130" t="s">
        <v>856</v>
      </c>
      <c r="M256" s="130" t="s">
        <v>288</v>
      </c>
      <c r="N256" s="130" t="s">
        <v>289</v>
      </c>
      <c r="Q256" s="130" t="s">
        <v>1378</v>
      </c>
      <c r="R256" s="130" t="s">
        <v>1377</v>
      </c>
      <c r="S256" s="130" t="s">
        <v>292</v>
      </c>
      <c r="T256" s="130" t="s">
        <v>293</v>
      </c>
    </row>
    <row r="257" spans="1:20" x14ac:dyDescent="0.35">
      <c r="A257" s="130" t="s">
        <v>1379</v>
      </c>
      <c r="B257" s="130" t="s">
        <v>1380</v>
      </c>
      <c r="C257" s="130" t="s">
        <v>279</v>
      </c>
      <c r="D257" s="130" t="s">
        <v>819</v>
      </c>
      <c r="E257" s="130" t="s">
        <v>820</v>
      </c>
      <c r="F257" s="130" t="s">
        <v>345</v>
      </c>
      <c r="G257" s="130" t="s">
        <v>432</v>
      </c>
      <c r="H257" s="130" t="s">
        <v>433</v>
      </c>
      <c r="I257" s="130" t="s">
        <v>1381</v>
      </c>
      <c r="J257" s="130" t="s">
        <v>1382</v>
      </c>
      <c r="K257" s="130" t="s">
        <v>855</v>
      </c>
      <c r="L257" s="130" t="s">
        <v>856</v>
      </c>
      <c r="M257" s="130" t="s">
        <v>436</v>
      </c>
      <c r="N257" s="130" t="s">
        <v>437</v>
      </c>
      <c r="Q257" s="130" t="s">
        <v>1383</v>
      </c>
      <c r="R257" s="130" t="s">
        <v>1384</v>
      </c>
      <c r="S257" s="130" t="s">
        <v>292</v>
      </c>
      <c r="T257" s="130" t="s">
        <v>293</v>
      </c>
    </row>
    <row r="258" spans="1:20" x14ac:dyDescent="0.35">
      <c r="A258" s="130" t="s">
        <v>1385</v>
      </c>
      <c r="B258" s="130" t="s">
        <v>1386</v>
      </c>
      <c r="C258" s="130" t="s">
        <v>279</v>
      </c>
      <c r="D258" s="130" t="s">
        <v>819</v>
      </c>
      <c r="E258" s="130" t="s">
        <v>820</v>
      </c>
      <c r="F258" s="130" t="s">
        <v>345</v>
      </c>
      <c r="G258" s="130" t="s">
        <v>432</v>
      </c>
      <c r="H258" s="130" t="s">
        <v>433</v>
      </c>
      <c r="I258" s="130" t="s">
        <v>1387</v>
      </c>
      <c r="J258" s="130" t="s">
        <v>1388</v>
      </c>
      <c r="K258" s="130" t="s">
        <v>865</v>
      </c>
      <c r="L258" s="130" t="s">
        <v>866</v>
      </c>
      <c r="M258" s="130" t="s">
        <v>436</v>
      </c>
      <c r="N258" s="130" t="s">
        <v>437</v>
      </c>
      <c r="Q258" s="130" t="s">
        <v>1389</v>
      </c>
      <c r="R258" s="130" t="s">
        <v>1390</v>
      </c>
      <c r="S258" s="130" t="s">
        <v>292</v>
      </c>
      <c r="T258" s="130" t="s">
        <v>293</v>
      </c>
    </row>
    <row r="259" spans="1:20" x14ac:dyDescent="0.35">
      <c r="A259" s="130" t="s">
        <v>1391</v>
      </c>
      <c r="B259" s="130" t="s">
        <v>1392</v>
      </c>
      <c r="C259" s="130" t="s">
        <v>279</v>
      </c>
      <c r="D259" s="130" t="s">
        <v>819</v>
      </c>
      <c r="E259" s="130" t="s">
        <v>820</v>
      </c>
      <c r="F259" s="130" t="s">
        <v>345</v>
      </c>
      <c r="G259" s="130" t="s">
        <v>346</v>
      </c>
      <c r="H259" s="130" t="s">
        <v>347</v>
      </c>
      <c r="I259" s="130" t="s">
        <v>1393</v>
      </c>
      <c r="J259" s="130" t="s">
        <v>1394</v>
      </c>
      <c r="K259" s="130" t="s">
        <v>899</v>
      </c>
      <c r="L259" s="130" t="s">
        <v>900</v>
      </c>
      <c r="M259" s="130" t="s">
        <v>288</v>
      </c>
      <c r="N259" s="130" t="s">
        <v>289</v>
      </c>
      <c r="Q259" s="130" t="s">
        <v>1395</v>
      </c>
      <c r="R259" s="130" t="s">
        <v>1396</v>
      </c>
      <c r="S259" s="130" t="s">
        <v>292</v>
      </c>
      <c r="T259" s="130" t="s">
        <v>293</v>
      </c>
    </row>
    <row r="260" spans="1:20" x14ac:dyDescent="0.35">
      <c r="A260" s="130" t="s">
        <v>1397</v>
      </c>
      <c r="B260" s="130" t="s">
        <v>1398</v>
      </c>
      <c r="C260" s="130" t="s">
        <v>279</v>
      </c>
      <c r="D260" s="130" t="s">
        <v>819</v>
      </c>
      <c r="E260" s="130" t="s">
        <v>820</v>
      </c>
      <c r="F260" s="130" t="s">
        <v>958</v>
      </c>
      <c r="G260" s="130" t="s">
        <v>432</v>
      </c>
      <c r="H260" s="130" t="s">
        <v>433</v>
      </c>
      <c r="I260" s="130" t="s">
        <v>1399</v>
      </c>
      <c r="J260" s="130" t="s">
        <v>1400</v>
      </c>
      <c r="K260" s="130" t="s">
        <v>849</v>
      </c>
      <c r="L260" s="130" t="s">
        <v>850</v>
      </c>
      <c r="M260" s="130" t="s">
        <v>436</v>
      </c>
      <c r="N260" s="130" t="s">
        <v>437</v>
      </c>
      <c r="Q260" s="130" t="s">
        <v>1401</v>
      </c>
      <c r="R260" s="130" t="s">
        <v>1402</v>
      </c>
      <c r="S260" s="130" t="s">
        <v>292</v>
      </c>
      <c r="T260" s="130" t="s">
        <v>293</v>
      </c>
    </row>
    <row r="261" spans="1:20" x14ac:dyDescent="0.35">
      <c r="A261" s="130" t="s">
        <v>1403</v>
      </c>
      <c r="B261" s="130" t="s">
        <v>1404</v>
      </c>
      <c r="C261" s="130" t="s">
        <v>279</v>
      </c>
      <c r="D261" s="130" t="s">
        <v>819</v>
      </c>
      <c r="E261" s="130" t="s">
        <v>820</v>
      </c>
      <c r="F261" s="130" t="s">
        <v>345</v>
      </c>
      <c r="G261" s="130" t="s">
        <v>432</v>
      </c>
      <c r="H261" s="130" t="s">
        <v>433</v>
      </c>
      <c r="I261" s="130" t="s">
        <v>1405</v>
      </c>
      <c r="J261" s="130" t="s">
        <v>1406</v>
      </c>
      <c r="K261" s="130" t="s">
        <v>849</v>
      </c>
      <c r="L261" s="130" t="s">
        <v>850</v>
      </c>
      <c r="M261" s="130" t="s">
        <v>436</v>
      </c>
      <c r="N261" s="130" t="s">
        <v>437</v>
      </c>
      <c r="Q261" s="130" t="s">
        <v>1407</v>
      </c>
      <c r="R261" s="130" t="s">
        <v>1408</v>
      </c>
      <c r="S261" s="130" t="s">
        <v>292</v>
      </c>
      <c r="T261" s="130" t="s">
        <v>293</v>
      </c>
    </row>
    <row r="262" spans="1:20" x14ac:dyDescent="0.35">
      <c r="A262" s="130" t="s">
        <v>1409</v>
      </c>
      <c r="B262" s="130" t="s">
        <v>1410</v>
      </c>
      <c r="C262" s="130" t="s">
        <v>279</v>
      </c>
      <c r="D262" s="130" t="s">
        <v>819</v>
      </c>
      <c r="E262" s="130" t="s">
        <v>820</v>
      </c>
      <c r="F262" s="130" t="s">
        <v>958</v>
      </c>
      <c r="G262" s="130" t="s">
        <v>432</v>
      </c>
      <c r="H262" s="130" t="s">
        <v>433</v>
      </c>
      <c r="I262" s="130" t="s">
        <v>1411</v>
      </c>
      <c r="J262" s="130" t="s">
        <v>872</v>
      </c>
      <c r="K262" s="130" t="s">
        <v>821</v>
      </c>
      <c r="L262" s="130" t="s">
        <v>822</v>
      </c>
      <c r="M262" s="130" t="s">
        <v>436</v>
      </c>
      <c r="N262" s="130" t="s">
        <v>437</v>
      </c>
      <c r="Q262" s="130" t="s">
        <v>871</v>
      </c>
      <c r="R262" s="130" t="s">
        <v>872</v>
      </c>
      <c r="S262" s="130" t="s">
        <v>292</v>
      </c>
      <c r="T262" s="130" t="s">
        <v>293</v>
      </c>
    </row>
    <row r="263" spans="1:20" x14ac:dyDescent="0.35">
      <c r="A263" s="130" t="s">
        <v>1412</v>
      </c>
      <c r="B263" s="130" t="s">
        <v>1326</v>
      </c>
      <c r="C263" s="130" t="s">
        <v>279</v>
      </c>
      <c r="D263" s="130" t="s">
        <v>819</v>
      </c>
      <c r="E263" s="130" t="s">
        <v>820</v>
      </c>
      <c r="F263" s="130" t="s">
        <v>334</v>
      </c>
      <c r="G263" s="130" t="s">
        <v>335</v>
      </c>
      <c r="H263" s="130" t="s">
        <v>336</v>
      </c>
      <c r="I263" s="130" t="s">
        <v>1327</v>
      </c>
      <c r="J263" s="130" t="s">
        <v>1328</v>
      </c>
      <c r="K263" s="130" t="s">
        <v>899</v>
      </c>
      <c r="L263" s="130" t="s">
        <v>900</v>
      </c>
      <c r="M263" s="130" t="s">
        <v>288</v>
      </c>
      <c r="N263" s="130" t="s">
        <v>289</v>
      </c>
      <c r="Q263" s="130" t="s">
        <v>1329</v>
      </c>
      <c r="R263" s="130" t="s">
        <v>1330</v>
      </c>
      <c r="S263" s="130" t="s">
        <v>292</v>
      </c>
      <c r="T263" s="130" t="s">
        <v>293</v>
      </c>
    </row>
    <row r="264" spans="1:20" x14ac:dyDescent="0.35">
      <c r="A264" s="130" t="s">
        <v>1413</v>
      </c>
      <c r="B264" s="130" t="s">
        <v>1414</v>
      </c>
      <c r="C264" s="130" t="s">
        <v>279</v>
      </c>
      <c r="D264" s="130" t="s">
        <v>819</v>
      </c>
      <c r="E264" s="130" t="s">
        <v>820</v>
      </c>
      <c r="F264" s="130" t="s">
        <v>1415</v>
      </c>
      <c r="G264" s="130" t="s">
        <v>432</v>
      </c>
      <c r="H264" s="130" t="s">
        <v>433</v>
      </c>
      <c r="I264" s="130" t="s">
        <v>1416</v>
      </c>
      <c r="J264" s="130" t="s">
        <v>1417</v>
      </c>
      <c r="K264" s="130" t="s">
        <v>865</v>
      </c>
      <c r="L264" s="130" t="s">
        <v>866</v>
      </c>
      <c r="M264" s="130" t="s">
        <v>436</v>
      </c>
      <c r="N264" s="130" t="s">
        <v>437</v>
      </c>
      <c r="Q264" s="130" t="s">
        <v>1418</v>
      </c>
      <c r="R264" s="130" t="s">
        <v>1419</v>
      </c>
      <c r="S264" s="130" t="s">
        <v>292</v>
      </c>
      <c r="T264" s="130" t="s">
        <v>293</v>
      </c>
    </row>
    <row r="265" spans="1:20" x14ac:dyDescent="0.35">
      <c r="A265" s="130" t="s">
        <v>1420</v>
      </c>
      <c r="B265" s="130" t="s">
        <v>1421</v>
      </c>
      <c r="C265" s="130" t="s">
        <v>279</v>
      </c>
      <c r="D265" s="130" t="s">
        <v>819</v>
      </c>
      <c r="E265" s="130" t="s">
        <v>820</v>
      </c>
      <c r="F265" s="130" t="s">
        <v>345</v>
      </c>
      <c r="G265" s="130" t="s">
        <v>432</v>
      </c>
      <c r="H265" s="130" t="s">
        <v>433</v>
      </c>
      <c r="I265" s="130" t="s">
        <v>398</v>
      </c>
      <c r="J265" s="130" t="s">
        <v>399</v>
      </c>
      <c r="K265" s="130" t="s">
        <v>855</v>
      </c>
      <c r="L265" s="130" t="s">
        <v>856</v>
      </c>
      <c r="M265" s="130" t="s">
        <v>436</v>
      </c>
      <c r="N265" s="130" t="s">
        <v>437</v>
      </c>
      <c r="Q265" s="130" t="s">
        <v>1422</v>
      </c>
      <c r="R265" s="130" t="s">
        <v>1423</v>
      </c>
      <c r="S265" s="130" t="s">
        <v>292</v>
      </c>
      <c r="T265" s="130" t="s">
        <v>293</v>
      </c>
    </row>
    <row r="266" spans="1:20" x14ac:dyDescent="0.35">
      <c r="A266" s="130" t="s">
        <v>1424</v>
      </c>
      <c r="B266" s="130" t="s">
        <v>1425</v>
      </c>
      <c r="C266" s="130" t="s">
        <v>279</v>
      </c>
      <c r="D266" s="130" t="s">
        <v>819</v>
      </c>
      <c r="E266" s="130" t="s">
        <v>820</v>
      </c>
      <c r="F266" s="130" t="s">
        <v>345</v>
      </c>
      <c r="G266" s="130" t="s">
        <v>432</v>
      </c>
      <c r="H266" s="130" t="s">
        <v>433</v>
      </c>
      <c r="I266" s="130" t="s">
        <v>398</v>
      </c>
      <c r="J266" s="130" t="s">
        <v>399</v>
      </c>
      <c r="K266" s="130" t="s">
        <v>849</v>
      </c>
      <c r="L266" s="130" t="s">
        <v>850</v>
      </c>
      <c r="M266" s="130" t="s">
        <v>436</v>
      </c>
      <c r="N266" s="130" t="s">
        <v>437</v>
      </c>
      <c r="Q266" s="130" t="s">
        <v>1426</v>
      </c>
      <c r="R266" s="130" t="s">
        <v>1427</v>
      </c>
      <c r="S266" s="130" t="s">
        <v>292</v>
      </c>
      <c r="T266" s="130" t="s">
        <v>293</v>
      </c>
    </row>
    <row r="267" spans="1:20" x14ac:dyDescent="0.35">
      <c r="A267" s="130" t="s">
        <v>1428</v>
      </c>
      <c r="B267" s="130" t="s">
        <v>1429</v>
      </c>
      <c r="C267" s="130" t="s">
        <v>279</v>
      </c>
      <c r="D267" s="130" t="s">
        <v>819</v>
      </c>
      <c r="E267" s="130" t="s">
        <v>820</v>
      </c>
      <c r="F267" s="130" t="s">
        <v>345</v>
      </c>
      <c r="G267" s="130" t="s">
        <v>432</v>
      </c>
      <c r="H267" s="130" t="s">
        <v>433</v>
      </c>
      <c r="I267" s="130" t="s">
        <v>398</v>
      </c>
      <c r="J267" s="130" t="s">
        <v>399</v>
      </c>
      <c r="K267" s="130" t="s">
        <v>899</v>
      </c>
      <c r="L267" s="130" t="s">
        <v>900</v>
      </c>
      <c r="M267" s="130" t="s">
        <v>436</v>
      </c>
      <c r="N267" s="130" t="s">
        <v>437</v>
      </c>
      <c r="Q267" s="130" t="s">
        <v>1430</v>
      </c>
      <c r="R267" s="130" t="s">
        <v>1423</v>
      </c>
      <c r="S267" s="130" t="s">
        <v>292</v>
      </c>
      <c r="T267" s="130" t="s">
        <v>293</v>
      </c>
    </row>
    <row r="268" spans="1:20" x14ac:dyDescent="0.35">
      <c r="A268" s="130" t="s">
        <v>1431</v>
      </c>
      <c r="B268" s="130" t="s">
        <v>1432</v>
      </c>
      <c r="C268" s="130" t="s">
        <v>279</v>
      </c>
      <c r="D268" s="130" t="s">
        <v>819</v>
      </c>
      <c r="E268" s="130" t="s">
        <v>820</v>
      </c>
      <c r="F268" s="130" t="s">
        <v>345</v>
      </c>
      <c r="G268" s="130" t="s">
        <v>335</v>
      </c>
      <c r="H268" s="130" t="s">
        <v>336</v>
      </c>
      <c r="I268" s="130" t="s">
        <v>398</v>
      </c>
      <c r="J268" s="130" t="s">
        <v>399</v>
      </c>
      <c r="K268" s="130" t="s">
        <v>899</v>
      </c>
      <c r="L268" s="130" t="s">
        <v>900</v>
      </c>
      <c r="M268" s="130" t="s">
        <v>288</v>
      </c>
      <c r="N268" s="130" t="s">
        <v>289</v>
      </c>
      <c r="Q268" s="130" t="s">
        <v>1433</v>
      </c>
      <c r="R268" s="130" t="s">
        <v>1423</v>
      </c>
      <c r="S268" s="130" t="s">
        <v>292</v>
      </c>
      <c r="T268" s="130" t="s">
        <v>293</v>
      </c>
    </row>
    <row r="269" spans="1:20" x14ac:dyDescent="0.35">
      <c r="A269" s="130" t="s">
        <v>1434</v>
      </c>
      <c r="B269" s="130" t="s">
        <v>1435</v>
      </c>
      <c r="C269" s="130" t="s">
        <v>279</v>
      </c>
      <c r="D269" s="130" t="s">
        <v>819</v>
      </c>
      <c r="E269" s="130" t="s">
        <v>820</v>
      </c>
      <c r="F269" s="130" t="s">
        <v>345</v>
      </c>
      <c r="G269" s="130" t="s">
        <v>346</v>
      </c>
      <c r="H269" s="130" t="s">
        <v>347</v>
      </c>
      <c r="I269" s="130" t="s">
        <v>1436</v>
      </c>
      <c r="J269" s="130" t="s">
        <v>1437</v>
      </c>
      <c r="K269" s="130" t="s">
        <v>855</v>
      </c>
      <c r="L269" s="130" t="s">
        <v>856</v>
      </c>
      <c r="M269" s="130" t="s">
        <v>288</v>
      </c>
      <c r="N269" s="130" t="s">
        <v>289</v>
      </c>
      <c r="Q269" s="130" t="s">
        <v>881</v>
      </c>
      <c r="R269" s="130" t="s">
        <v>882</v>
      </c>
      <c r="S269" s="130" t="s">
        <v>292</v>
      </c>
      <c r="T269" s="130" t="s">
        <v>293</v>
      </c>
    </row>
    <row r="270" spans="1:20" x14ac:dyDescent="0.35">
      <c r="A270" s="130" t="s">
        <v>1438</v>
      </c>
      <c r="B270" s="130" t="s">
        <v>1439</v>
      </c>
      <c r="C270" s="130" t="s">
        <v>279</v>
      </c>
      <c r="D270" s="130" t="s">
        <v>819</v>
      </c>
      <c r="E270" s="130" t="s">
        <v>820</v>
      </c>
      <c r="F270" s="130" t="s">
        <v>345</v>
      </c>
      <c r="G270" s="130" t="s">
        <v>432</v>
      </c>
      <c r="H270" s="130" t="s">
        <v>433</v>
      </c>
      <c r="I270" s="130" t="s">
        <v>1440</v>
      </c>
      <c r="J270" s="130" t="s">
        <v>1441</v>
      </c>
      <c r="K270" s="130" t="s">
        <v>865</v>
      </c>
      <c r="L270" s="130" t="s">
        <v>866</v>
      </c>
      <c r="M270" s="130" t="s">
        <v>436</v>
      </c>
      <c r="N270" s="130" t="s">
        <v>437</v>
      </c>
      <c r="Q270" s="130" t="s">
        <v>1442</v>
      </c>
      <c r="R270" s="130" t="s">
        <v>1443</v>
      </c>
      <c r="S270" s="130" t="s">
        <v>292</v>
      </c>
      <c r="T270" s="130" t="s">
        <v>293</v>
      </c>
    </row>
    <row r="271" spans="1:20" x14ac:dyDescent="0.35">
      <c r="A271" s="130" t="s">
        <v>1444</v>
      </c>
      <c r="B271" s="130" t="s">
        <v>1445</v>
      </c>
      <c r="C271" s="130" t="s">
        <v>279</v>
      </c>
      <c r="D271" s="130" t="s">
        <v>819</v>
      </c>
      <c r="E271" s="130" t="s">
        <v>820</v>
      </c>
      <c r="F271" s="130" t="s">
        <v>345</v>
      </c>
      <c r="G271" s="130" t="s">
        <v>432</v>
      </c>
      <c r="H271" s="130" t="s">
        <v>433</v>
      </c>
      <c r="I271" s="130" t="s">
        <v>1446</v>
      </c>
      <c r="J271" s="130" t="s">
        <v>1447</v>
      </c>
      <c r="K271" s="130" t="s">
        <v>865</v>
      </c>
      <c r="L271" s="130" t="s">
        <v>866</v>
      </c>
      <c r="M271" s="130" t="s">
        <v>436</v>
      </c>
      <c r="N271" s="130" t="s">
        <v>437</v>
      </c>
      <c r="Q271" s="130" t="s">
        <v>1448</v>
      </c>
      <c r="R271" s="130" t="s">
        <v>1449</v>
      </c>
      <c r="S271" s="130" t="s">
        <v>292</v>
      </c>
      <c r="T271" s="130" t="s">
        <v>293</v>
      </c>
    </row>
    <row r="272" spans="1:20" x14ac:dyDescent="0.35">
      <c r="A272" s="130" t="s">
        <v>1450</v>
      </c>
      <c r="B272" s="130" t="s">
        <v>1451</v>
      </c>
      <c r="C272" s="130" t="s">
        <v>279</v>
      </c>
      <c r="D272" s="130" t="s">
        <v>819</v>
      </c>
      <c r="E272" s="130" t="s">
        <v>820</v>
      </c>
      <c r="F272" s="130" t="s">
        <v>345</v>
      </c>
      <c r="G272" s="130" t="s">
        <v>432</v>
      </c>
      <c r="H272" s="130" t="s">
        <v>433</v>
      </c>
      <c r="I272" s="130" t="s">
        <v>398</v>
      </c>
      <c r="J272" s="130" t="s">
        <v>399</v>
      </c>
      <c r="K272" s="130" t="s">
        <v>821</v>
      </c>
      <c r="L272" s="130" t="s">
        <v>822</v>
      </c>
      <c r="M272" s="130" t="s">
        <v>436</v>
      </c>
      <c r="N272" s="130" t="s">
        <v>437</v>
      </c>
      <c r="Q272" s="130" t="s">
        <v>1452</v>
      </c>
      <c r="R272" s="130" t="s">
        <v>1180</v>
      </c>
      <c r="S272" s="130" t="s">
        <v>292</v>
      </c>
      <c r="T272" s="130" t="s">
        <v>293</v>
      </c>
    </row>
    <row r="273" spans="1:20" x14ac:dyDescent="0.35">
      <c r="A273" s="130" t="s">
        <v>1453</v>
      </c>
      <c r="B273" s="130" t="s">
        <v>1454</v>
      </c>
      <c r="C273" s="130" t="s">
        <v>279</v>
      </c>
      <c r="D273" s="130" t="s">
        <v>819</v>
      </c>
      <c r="E273" s="130" t="s">
        <v>820</v>
      </c>
      <c r="F273" s="130" t="s">
        <v>345</v>
      </c>
      <c r="G273" s="130" t="s">
        <v>432</v>
      </c>
      <c r="H273" s="130" t="s">
        <v>433</v>
      </c>
      <c r="I273" s="130" t="s">
        <v>398</v>
      </c>
      <c r="J273" s="130" t="s">
        <v>399</v>
      </c>
      <c r="K273" s="130" t="s">
        <v>849</v>
      </c>
      <c r="L273" s="130" t="s">
        <v>850</v>
      </c>
      <c r="M273" s="130" t="s">
        <v>436</v>
      </c>
      <c r="N273" s="130" t="s">
        <v>437</v>
      </c>
      <c r="Q273" s="130" t="s">
        <v>1455</v>
      </c>
      <c r="R273" s="130" t="s">
        <v>1456</v>
      </c>
      <c r="S273" s="130" t="s">
        <v>292</v>
      </c>
      <c r="T273" s="130" t="s">
        <v>293</v>
      </c>
    </row>
    <row r="274" spans="1:20" x14ac:dyDescent="0.35">
      <c r="A274" s="130" t="s">
        <v>1457</v>
      </c>
      <c r="B274" s="130" t="s">
        <v>1458</v>
      </c>
      <c r="C274" s="130" t="s">
        <v>279</v>
      </c>
      <c r="D274" s="130" t="s">
        <v>819</v>
      </c>
      <c r="E274" s="130" t="s">
        <v>820</v>
      </c>
      <c r="F274" s="130" t="s">
        <v>345</v>
      </c>
      <c r="G274" s="130" t="s">
        <v>432</v>
      </c>
      <c r="H274" s="130" t="s">
        <v>433</v>
      </c>
      <c r="I274" s="130" t="s">
        <v>398</v>
      </c>
      <c r="J274" s="130" t="s">
        <v>399</v>
      </c>
      <c r="K274" s="130" t="s">
        <v>899</v>
      </c>
      <c r="L274" s="130" t="s">
        <v>900</v>
      </c>
      <c r="M274" s="130" t="s">
        <v>436</v>
      </c>
      <c r="N274" s="130" t="s">
        <v>437</v>
      </c>
      <c r="Q274" s="130" t="s">
        <v>1459</v>
      </c>
      <c r="R274" s="130" t="s">
        <v>1180</v>
      </c>
      <c r="S274" s="130" t="s">
        <v>292</v>
      </c>
      <c r="T274" s="130" t="s">
        <v>293</v>
      </c>
    </row>
    <row r="275" spans="1:20" x14ac:dyDescent="0.35">
      <c r="A275" s="130" t="s">
        <v>1460</v>
      </c>
      <c r="B275" s="130" t="s">
        <v>1461</v>
      </c>
      <c r="C275" s="130" t="s">
        <v>279</v>
      </c>
      <c r="D275" s="130" t="s">
        <v>819</v>
      </c>
      <c r="E275" s="130" t="s">
        <v>820</v>
      </c>
      <c r="F275" s="130" t="s">
        <v>345</v>
      </c>
      <c r="G275" s="130" t="s">
        <v>432</v>
      </c>
      <c r="H275" s="130" t="s">
        <v>433</v>
      </c>
      <c r="I275" s="130" t="s">
        <v>398</v>
      </c>
      <c r="J275" s="130" t="s">
        <v>399</v>
      </c>
      <c r="K275" s="130" t="s">
        <v>899</v>
      </c>
      <c r="L275" s="130" t="s">
        <v>900</v>
      </c>
      <c r="M275" s="130" t="s">
        <v>436</v>
      </c>
      <c r="N275" s="130" t="s">
        <v>437</v>
      </c>
      <c r="Q275" s="130" t="s">
        <v>1462</v>
      </c>
      <c r="R275" s="130" t="s">
        <v>1180</v>
      </c>
      <c r="S275" s="130" t="s">
        <v>292</v>
      </c>
      <c r="T275" s="130" t="s">
        <v>293</v>
      </c>
    </row>
    <row r="276" spans="1:20" x14ac:dyDescent="0.35">
      <c r="A276" s="130" t="s">
        <v>1463</v>
      </c>
      <c r="B276" s="130" t="s">
        <v>1464</v>
      </c>
      <c r="C276" s="130" t="s">
        <v>279</v>
      </c>
      <c r="D276" s="130" t="s">
        <v>819</v>
      </c>
      <c r="E276" s="130" t="s">
        <v>820</v>
      </c>
      <c r="F276" s="130" t="s">
        <v>345</v>
      </c>
      <c r="G276" s="130" t="s">
        <v>432</v>
      </c>
      <c r="H276" s="130" t="s">
        <v>433</v>
      </c>
      <c r="I276" s="130" t="s">
        <v>644</v>
      </c>
      <c r="J276" s="130" t="s">
        <v>645</v>
      </c>
      <c r="K276" s="130" t="s">
        <v>821</v>
      </c>
      <c r="L276" s="130" t="s">
        <v>822</v>
      </c>
      <c r="M276" s="130" t="s">
        <v>436</v>
      </c>
      <c r="N276" s="130" t="s">
        <v>437</v>
      </c>
      <c r="Q276" s="130" t="s">
        <v>1465</v>
      </c>
      <c r="R276" s="130" t="s">
        <v>645</v>
      </c>
      <c r="S276" s="130" t="s">
        <v>292</v>
      </c>
      <c r="T276" s="130" t="s">
        <v>293</v>
      </c>
    </row>
    <row r="277" spans="1:20" x14ac:dyDescent="0.35">
      <c r="A277" s="130" t="s">
        <v>1466</v>
      </c>
      <c r="B277" s="130" t="s">
        <v>1467</v>
      </c>
      <c r="C277" s="130" t="s">
        <v>279</v>
      </c>
      <c r="D277" s="130" t="s">
        <v>819</v>
      </c>
      <c r="E277" s="130" t="s">
        <v>820</v>
      </c>
      <c r="F277" s="130" t="s">
        <v>345</v>
      </c>
      <c r="G277" s="130" t="s">
        <v>432</v>
      </c>
      <c r="H277" s="130" t="s">
        <v>433</v>
      </c>
      <c r="I277" s="130" t="s">
        <v>644</v>
      </c>
      <c r="J277" s="130" t="s">
        <v>645</v>
      </c>
      <c r="K277" s="130" t="s">
        <v>899</v>
      </c>
      <c r="L277" s="130" t="s">
        <v>900</v>
      </c>
      <c r="M277" s="130" t="s">
        <v>436</v>
      </c>
      <c r="N277" s="130" t="s">
        <v>437</v>
      </c>
      <c r="Q277" s="130" t="s">
        <v>1468</v>
      </c>
      <c r="R277" s="130" t="s">
        <v>645</v>
      </c>
      <c r="S277" s="130" t="s">
        <v>292</v>
      </c>
      <c r="T277" s="130" t="s">
        <v>293</v>
      </c>
    </row>
    <row r="278" spans="1:20" x14ac:dyDescent="0.35">
      <c r="A278" s="130" t="s">
        <v>1469</v>
      </c>
      <c r="B278" s="130" t="s">
        <v>1470</v>
      </c>
      <c r="C278" s="130" t="s">
        <v>279</v>
      </c>
      <c r="D278" s="130" t="s">
        <v>819</v>
      </c>
      <c r="E278" s="130" t="s">
        <v>820</v>
      </c>
      <c r="F278" s="130" t="s">
        <v>345</v>
      </c>
      <c r="G278" s="130" t="s">
        <v>432</v>
      </c>
      <c r="H278" s="130" t="s">
        <v>433</v>
      </c>
      <c r="I278" s="130" t="s">
        <v>1471</v>
      </c>
      <c r="J278" s="130" t="s">
        <v>1472</v>
      </c>
      <c r="K278" s="130" t="s">
        <v>865</v>
      </c>
      <c r="L278" s="130" t="s">
        <v>866</v>
      </c>
      <c r="M278" s="130" t="s">
        <v>436</v>
      </c>
      <c r="N278" s="130" t="s">
        <v>437</v>
      </c>
      <c r="Q278" s="130" t="s">
        <v>1473</v>
      </c>
      <c r="R278" s="130" t="s">
        <v>1474</v>
      </c>
      <c r="S278" s="130" t="s">
        <v>292</v>
      </c>
      <c r="T278" s="130" t="s">
        <v>293</v>
      </c>
    </row>
    <row r="279" spans="1:20" x14ac:dyDescent="0.35">
      <c r="A279" s="130" t="s">
        <v>1475</v>
      </c>
      <c r="B279" s="130" t="s">
        <v>1476</v>
      </c>
      <c r="C279" s="130" t="s">
        <v>279</v>
      </c>
      <c r="D279" s="130" t="s">
        <v>819</v>
      </c>
      <c r="E279" s="130" t="s">
        <v>820</v>
      </c>
      <c r="F279" s="130" t="s">
        <v>345</v>
      </c>
      <c r="G279" s="130" t="s">
        <v>432</v>
      </c>
      <c r="H279" s="130" t="s">
        <v>433</v>
      </c>
      <c r="I279" s="130" t="s">
        <v>1477</v>
      </c>
      <c r="J279" s="130" t="s">
        <v>1478</v>
      </c>
      <c r="K279" s="130" t="s">
        <v>865</v>
      </c>
      <c r="L279" s="130" t="s">
        <v>866</v>
      </c>
      <c r="M279" s="130" t="s">
        <v>436</v>
      </c>
      <c r="N279" s="130" t="s">
        <v>437</v>
      </c>
      <c r="Q279" s="130" t="s">
        <v>1479</v>
      </c>
      <c r="R279" s="130" t="s">
        <v>1480</v>
      </c>
      <c r="S279" s="130" t="s">
        <v>292</v>
      </c>
      <c r="T279" s="130" t="s">
        <v>293</v>
      </c>
    </row>
    <row r="280" spans="1:20" x14ac:dyDescent="0.35">
      <c r="A280" s="130" t="s">
        <v>1481</v>
      </c>
      <c r="B280" s="130" t="s">
        <v>1482</v>
      </c>
      <c r="C280" s="130" t="s">
        <v>279</v>
      </c>
      <c r="D280" s="130" t="s">
        <v>819</v>
      </c>
      <c r="E280" s="130" t="s">
        <v>820</v>
      </c>
      <c r="F280" s="130" t="s">
        <v>345</v>
      </c>
      <c r="G280" s="130" t="s">
        <v>432</v>
      </c>
      <c r="H280" s="130" t="s">
        <v>433</v>
      </c>
      <c r="I280" s="130" t="s">
        <v>1483</v>
      </c>
      <c r="J280" s="130" t="s">
        <v>1484</v>
      </c>
      <c r="K280" s="130" t="s">
        <v>849</v>
      </c>
      <c r="L280" s="130" t="s">
        <v>850</v>
      </c>
      <c r="M280" s="130" t="s">
        <v>436</v>
      </c>
      <c r="N280" s="130" t="s">
        <v>437</v>
      </c>
      <c r="Q280" s="130" t="s">
        <v>1485</v>
      </c>
      <c r="R280" s="130" t="s">
        <v>1486</v>
      </c>
      <c r="S280" s="130" t="s">
        <v>292</v>
      </c>
      <c r="T280" s="130" t="s">
        <v>293</v>
      </c>
    </row>
    <row r="281" spans="1:20" x14ac:dyDescent="0.35">
      <c r="A281" s="130" t="s">
        <v>1487</v>
      </c>
      <c r="B281" s="130" t="s">
        <v>1488</v>
      </c>
      <c r="C281" s="130" t="s">
        <v>279</v>
      </c>
      <c r="D281" s="130" t="s">
        <v>819</v>
      </c>
      <c r="E281" s="130" t="s">
        <v>820</v>
      </c>
      <c r="F281" s="130" t="s">
        <v>345</v>
      </c>
      <c r="G281" s="130" t="s">
        <v>432</v>
      </c>
      <c r="H281" s="130" t="s">
        <v>433</v>
      </c>
      <c r="I281" s="130" t="s">
        <v>1483</v>
      </c>
      <c r="J281" s="130" t="s">
        <v>1484</v>
      </c>
      <c r="K281" s="130" t="s">
        <v>849</v>
      </c>
      <c r="L281" s="130" t="s">
        <v>850</v>
      </c>
      <c r="M281" s="130" t="s">
        <v>436</v>
      </c>
      <c r="N281" s="130" t="s">
        <v>437</v>
      </c>
      <c r="Q281" s="130" t="s">
        <v>1489</v>
      </c>
      <c r="R281" s="130" t="s">
        <v>1490</v>
      </c>
      <c r="S281" s="130" t="s">
        <v>292</v>
      </c>
      <c r="T281" s="130" t="s">
        <v>293</v>
      </c>
    </row>
    <row r="282" spans="1:20" x14ac:dyDescent="0.35">
      <c r="A282" s="130" t="s">
        <v>1491</v>
      </c>
      <c r="B282" s="130" t="s">
        <v>1492</v>
      </c>
      <c r="C282" s="130" t="s">
        <v>279</v>
      </c>
      <c r="D282" s="130" t="s">
        <v>819</v>
      </c>
      <c r="E282" s="130" t="s">
        <v>820</v>
      </c>
      <c r="F282" s="130" t="s">
        <v>345</v>
      </c>
      <c r="G282" s="130" t="s">
        <v>432</v>
      </c>
      <c r="H282" s="130" t="s">
        <v>433</v>
      </c>
      <c r="I282" s="130" t="s">
        <v>1493</v>
      </c>
      <c r="J282" s="130" t="s">
        <v>1494</v>
      </c>
      <c r="K282" s="130" t="s">
        <v>855</v>
      </c>
      <c r="L282" s="130" t="s">
        <v>856</v>
      </c>
      <c r="M282" s="130" t="s">
        <v>436</v>
      </c>
      <c r="N282" s="130" t="s">
        <v>437</v>
      </c>
      <c r="Q282" s="130" t="s">
        <v>1495</v>
      </c>
      <c r="R282" s="130" t="s">
        <v>1496</v>
      </c>
      <c r="S282" s="130" t="s">
        <v>292</v>
      </c>
      <c r="T282" s="130" t="s">
        <v>293</v>
      </c>
    </row>
    <row r="283" spans="1:20" x14ac:dyDescent="0.35">
      <c r="A283" s="130" t="s">
        <v>1497</v>
      </c>
      <c r="B283" s="130" t="s">
        <v>1498</v>
      </c>
      <c r="C283" s="130" t="s">
        <v>279</v>
      </c>
      <c r="D283" s="130" t="s">
        <v>819</v>
      </c>
      <c r="E283" s="130" t="s">
        <v>820</v>
      </c>
      <c r="F283" s="130" t="s">
        <v>345</v>
      </c>
      <c r="G283" s="130" t="s">
        <v>432</v>
      </c>
      <c r="H283" s="130" t="s">
        <v>433</v>
      </c>
      <c r="I283" s="130" t="s">
        <v>1499</v>
      </c>
      <c r="J283" s="130" t="s">
        <v>1500</v>
      </c>
      <c r="K283" s="130" t="s">
        <v>821</v>
      </c>
      <c r="L283" s="130" t="s">
        <v>822</v>
      </c>
      <c r="M283" s="130" t="s">
        <v>436</v>
      </c>
      <c r="N283" s="130" t="s">
        <v>437</v>
      </c>
      <c r="Q283" s="130" t="s">
        <v>875</v>
      </c>
      <c r="R283" s="130" t="s">
        <v>876</v>
      </c>
      <c r="S283" s="130" t="s">
        <v>292</v>
      </c>
      <c r="T283" s="130" t="s">
        <v>293</v>
      </c>
    </row>
    <row r="284" spans="1:20" x14ac:dyDescent="0.35">
      <c r="A284" s="130" t="s">
        <v>1501</v>
      </c>
      <c r="B284" s="130" t="s">
        <v>1502</v>
      </c>
      <c r="C284" s="130" t="s">
        <v>279</v>
      </c>
      <c r="D284" s="130" t="s">
        <v>819</v>
      </c>
      <c r="E284" s="130" t="s">
        <v>820</v>
      </c>
      <c r="F284" s="130" t="s">
        <v>345</v>
      </c>
      <c r="G284" s="130" t="s">
        <v>432</v>
      </c>
      <c r="H284" s="130" t="s">
        <v>433</v>
      </c>
      <c r="I284" s="130" t="s">
        <v>398</v>
      </c>
      <c r="J284" s="130" t="s">
        <v>399</v>
      </c>
      <c r="K284" s="130" t="s">
        <v>899</v>
      </c>
      <c r="L284" s="130" t="s">
        <v>900</v>
      </c>
      <c r="M284" s="130" t="s">
        <v>436</v>
      </c>
      <c r="N284" s="130" t="s">
        <v>437</v>
      </c>
      <c r="Q284" s="130" t="s">
        <v>1503</v>
      </c>
      <c r="R284" s="130" t="s">
        <v>1504</v>
      </c>
      <c r="S284" s="130" t="s">
        <v>292</v>
      </c>
      <c r="T284" s="130" t="s">
        <v>293</v>
      </c>
    </row>
    <row r="285" spans="1:20" x14ac:dyDescent="0.35">
      <c r="A285" s="130" t="s">
        <v>1505</v>
      </c>
      <c r="B285" s="130" t="s">
        <v>1506</v>
      </c>
      <c r="C285" s="130" t="s">
        <v>279</v>
      </c>
      <c r="D285" s="130" t="s">
        <v>819</v>
      </c>
      <c r="E285" s="130" t="s">
        <v>820</v>
      </c>
      <c r="F285" s="130" t="s">
        <v>334</v>
      </c>
      <c r="G285" s="130" t="s">
        <v>458</v>
      </c>
      <c r="H285" s="130" t="s">
        <v>459</v>
      </c>
      <c r="I285" s="130" t="s">
        <v>1205</v>
      </c>
      <c r="J285" s="130" t="s">
        <v>1206</v>
      </c>
      <c r="K285" s="130" t="s">
        <v>899</v>
      </c>
      <c r="L285" s="130" t="s">
        <v>900</v>
      </c>
      <c r="M285" s="130" t="s">
        <v>288</v>
      </c>
      <c r="N285" s="130" t="s">
        <v>289</v>
      </c>
      <c r="Q285" s="130" t="s">
        <v>1207</v>
      </c>
      <c r="R285" s="130" t="s">
        <v>1208</v>
      </c>
      <c r="S285" s="130" t="s">
        <v>292</v>
      </c>
      <c r="T285" s="130" t="s">
        <v>293</v>
      </c>
    </row>
    <row r="286" spans="1:20" x14ac:dyDescent="0.35">
      <c r="A286" s="130" t="s">
        <v>1507</v>
      </c>
      <c r="B286" s="130" t="s">
        <v>1508</v>
      </c>
      <c r="C286" s="130" t="s">
        <v>279</v>
      </c>
      <c r="D286" s="130" t="s">
        <v>819</v>
      </c>
      <c r="E286" s="130" t="s">
        <v>820</v>
      </c>
      <c r="F286" s="130" t="s">
        <v>334</v>
      </c>
      <c r="G286" s="130" t="s">
        <v>388</v>
      </c>
      <c r="H286" s="130" t="s">
        <v>389</v>
      </c>
      <c r="I286" s="130" t="s">
        <v>1205</v>
      </c>
      <c r="J286" s="130" t="s">
        <v>1206</v>
      </c>
      <c r="K286" s="130" t="s">
        <v>899</v>
      </c>
      <c r="L286" s="130" t="s">
        <v>900</v>
      </c>
      <c r="M286" s="130" t="s">
        <v>288</v>
      </c>
      <c r="N286" s="130" t="s">
        <v>289</v>
      </c>
      <c r="Q286" s="130" t="s">
        <v>1207</v>
      </c>
      <c r="R286" s="130" t="s">
        <v>1208</v>
      </c>
      <c r="S286" s="130" t="s">
        <v>292</v>
      </c>
      <c r="T286" s="130" t="s">
        <v>293</v>
      </c>
    </row>
    <row r="287" spans="1:20" x14ac:dyDescent="0.35">
      <c r="A287" s="130" t="s">
        <v>1509</v>
      </c>
      <c r="B287" s="130" t="s">
        <v>1510</v>
      </c>
      <c r="C287" s="130" t="s">
        <v>279</v>
      </c>
      <c r="D287" s="130" t="s">
        <v>819</v>
      </c>
      <c r="E287" s="130" t="s">
        <v>820</v>
      </c>
      <c r="F287" s="130" t="s">
        <v>345</v>
      </c>
      <c r="G287" s="130" t="s">
        <v>432</v>
      </c>
      <c r="H287" s="130" t="s">
        <v>433</v>
      </c>
      <c r="I287" s="130" t="s">
        <v>1511</v>
      </c>
      <c r="J287" s="130" t="s">
        <v>1512</v>
      </c>
      <c r="K287" s="130" t="s">
        <v>849</v>
      </c>
      <c r="L287" s="130" t="s">
        <v>850</v>
      </c>
      <c r="M287" s="130" t="s">
        <v>436</v>
      </c>
      <c r="N287" s="130" t="s">
        <v>437</v>
      </c>
      <c r="Q287" s="130" t="s">
        <v>1513</v>
      </c>
      <c r="R287" s="130" t="s">
        <v>1514</v>
      </c>
      <c r="S287" s="130" t="s">
        <v>292</v>
      </c>
      <c r="T287" s="130" t="s">
        <v>293</v>
      </c>
    </row>
    <row r="288" spans="1:20" x14ac:dyDescent="0.35">
      <c r="A288" s="130" t="s">
        <v>1515</v>
      </c>
      <c r="B288" s="130" t="s">
        <v>1516</v>
      </c>
      <c r="C288" s="130" t="s">
        <v>279</v>
      </c>
      <c r="D288" s="130" t="s">
        <v>819</v>
      </c>
      <c r="E288" s="130" t="s">
        <v>820</v>
      </c>
      <c r="F288" s="130" t="s">
        <v>958</v>
      </c>
      <c r="G288" s="130" t="s">
        <v>432</v>
      </c>
      <c r="H288" s="130" t="s">
        <v>433</v>
      </c>
      <c r="I288" s="130" t="s">
        <v>1517</v>
      </c>
      <c r="J288" s="130" t="s">
        <v>1518</v>
      </c>
      <c r="K288" s="130" t="s">
        <v>849</v>
      </c>
      <c r="L288" s="130" t="s">
        <v>850</v>
      </c>
      <c r="M288" s="130" t="s">
        <v>436</v>
      </c>
      <c r="N288" s="130" t="s">
        <v>437</v>
      </c>
      <c r="Q288" s="130" t="s">
        <v>1519</v>
      </c>
      <c r="R288" s="130" t="s">
        <v>1520</v>
      </c>
      <c r="S288" s="130" t="s">
        <v>292</v>
      </c>
      <c r="T288" s="130" t="s">
        <v>293</v>
      </c>
    </row>
    <row r="289" spans="1:20" x14ac:dyDescent="0.35">
      <c r="A289" s="130" t="s">
        <v>1521</v>
      </c>
      <c r="B289" s="130" t="s">
        <v>1522</v>
      </c>
      <c r="C289" s="130" t="s">
        <v>279</v>
      </c>
      <c r="D289" s="130" t="s">
        <v>819</v>
      </c>
      <c r="E289" s="130" t="s">
        <v>820</v>
      </c>
      <c r="F289" s="130" t="s">
        <v>345</v>
      </c>
      <c r="G289" s="130" t="s">
        <v>432</v>
      </c>
      <c r="H289" s="130" t="s">
        <v>433</v>
      </c>
      <c r="I289" s="130" t="s">
        <v>398</v>
      </c>
      <c r="J289" s="130" t="s">
        <v>399</v>
      </c>
      <c r="K289" s="130" t="s">
        <v>855</v>
      </c>
      <c r="L289" s="130" t="s">
        <v>856</v>
      </c>
      <c r="M289" s="130" t="s">
        <v>436</v>
      </c>
      <c r="N289" s="130" t="s">
        <v>437</v>
      </c>
      <c r="Q289" s="130" t="s">
        <v>1523</v>
      </c>
      <c r="R289" s="130" t="s">
        <v>1524</v>
      </c>
      <c r="S289" s="130" t="s">
        <v>292</v>
      </c>
      <c r="T289" s="130" t="s">
        <v>293</v>
      </c>
    </row>
    <row r="290" spans="1:20" x14ac:dyDescent="0.35">
      <c r="A290" s="130" t="s">
        <v>1525</v>
      </c>
      <c r="B290" s="130" t="s">
        <v>1526</v>
      </c>
      <c r="C290" s="130" t="s">
        <v>279</v>
      </c>
      <c r="D290" s="130" t="s">
        <v>819</v>
      </c>
      <c r="E290" s="130" t="s">
        <v>820</v>
      </c>
      <c r="F290" s="130" t="s">
        <v>345</v>
      </c>
      <c r="G290" s="130" t="s">
        <v>432</v>
      </c>
      <c r="H290" s="130" t="s">
        <v>433</v>
      </c>
      <c r="I290" s="130" t="s">
        <v>398</v>
      </c>
      <c r="J290" s="130" t="s">
        <v>399</v>
      </c>
      <c r="K290" s="130" t="s">
        <v>855</v>
      </c>
      <c r="L290" s="130" t="s">
        <v>856</v>
      </c>
      <c r="M290" s="130" t="s">
        <v>436</v>
      </c>
      <c r="N290" s="130" t="s">
        <v>437</v>
      </c>
      <c r="Q290" s="130" t="s">
        <v>1527</v>
      </c>
      <c r="R290" s="130" t="s">
        <v>1528</v>
      </c>
      <c r="S290" s="130" t="s">
        <v>292</v>
      </c>
      <c r="T290" s="130" t="s">
        <v>293</v>
      </c>
    </row>
    <row r="291" spans="1:20" x14ac:dyDescent="0.35">
      <c r="A291" s="130" t="s">
        <v>1529</v>
      </c>
      <c r="B291" s="130" t="s">
        <v>1530</v>
      </c>
      <c r="C291" s="130" t="s">
        <v>279</v>
      </c>
      <c r="D291" s="130" t="s">
        <v>819</v>
      </c>
      <c r="E291" s="130" t="s">
        <v>820</v>
      </c>
      <c r="F291" s="130" t="s">
        <v>345</v>
      </c>
      <c r="G291" s="130" t="s">
        <v>432</v>
      </c>
      <c r="H291" s="130" t="s">
        <v>433</v>
      </c>
      <c r="I291" s="130" t="s">
        <v>398</v>
      </c>
      <c r="J291" s="130" t="s">
        <v>399</v>
      </c>
      <c r="K291" s="130" t="s">
        <v>899</v>
      </c>
      <c r="L291" s="130" t="s">
        <v>900</v>
      </c>
      <c r="M291" s="130" t="s">
        <v>436</v>
      </c>
      <c r="N291" s="130" t="s">
        <v>437</v>
      </c>
      <c r="Q291" s="130" t="s">
        <v>1531</v>
      </c>
      <c r="R291" s="130" t="s">
        <v>1524</v>
      </c>
      <c r="S291" s="130" t="s">
        <v>292</v>
      </c>
      <c r="T291" s="130" t="s">
        <v>293</v>
      </c>
    </row>
    <row r="292" spans="1:20" x14ac:dyDescent="0.35">
      <c r="A292" s="130" t="s">
        <v>1532</v>
      </c>
      <c r="B292" s="130" t="s">
        <v>1533</v>
      </c>
      <c r="C292" s="130" t="s">
        <v>279</v>
      </c>
      <c r="D292" s="130" t="s">
        <v>819</v>
      </c>
      <c r="E292" s="130" t="s">
        <v>820</v>
      </c>
      <c r="F292" s="130" t="s">
        <v>345</v>
      </c>
      <c r="G292" s="130" t="s">
        <v>432</v>
      </c>
      <c r="H292" s="130" t="s">
        <v>433</v>
      </c>
      <c r="I292" s="130" t="s">
        <v>1534</v>
      </c>
      <c r="J292" s="130" t="s">
        <v>1535</v>
      </c>
      <c r="K292" s="130" t="s">
        <v>849</v>
      </c>
      <c r="L292" s="130" t="s">
        <v>850</v>
      </c>
      <c r="M292" s="130" t="s">
        <v>436</v>
      </c>
      <c r="N292" s="130" t="s">
        <v>437</v>
      </c>
      <c r="Q292" s="130" t="s">
        <v>1536</v>
      </c>
      <c r="R292" s="130" t="s">
        <v>1537</v>
      </c>
      <c r="S292" s="130" t="s">
        <v>292</v>
      </c>
      <c r="T292" s="130" t="s">
        <v>293</v>
      </c>
    </row>
    <row r="293" spans="1:20" x14ac:dyDescent="0.35">
      <c r="A293" s="130" t="s">
        <v>1538</v>
      </c>
      <c r="B293" s="130" t="s">
        <v>1539</v>
      </c>
      <c r="C293" s="130" t="s">
        <v>279</v>
      </c>
      <c r="D293" s="130" t="s">
        <v>819</v>
      </c>
      <c r="E293" s="130" t="s">
        <v>820</v>
      </c>
      <c r="F293" s="130" t="s">
        <v>345</v>
      </c>
      <c r="G293" s="130" t="s">
        <v>432</v>
      </c>
      <c r="H293" s="130" t="s">
        <v>433</v>
      </c>
      <c r="I293" s="130" t="s">
        <v>1540</v>
      </c>
      <c r="J293" s="130" t="s">
        <v>1541</v>
      </c>
      <c r="K293" s="130" t="s">
        <v>849</v>
      </c>
      <c r="L293" s="130" t="s">
        <v>850</v>
      </c>
      <c r="M293" s="130" t="s">
        <v>436</v>
      </c>
      <c r="N293" s="130" t="s">
        <v>437</v>
      </c>
      <c r="Q293" s="130" t="s">
        <v>1542</v>
      </c>
      <c r="R293" s="130" t="s">
        <v>1543</v>
      </c>
      <c r="S293" s="130" t="s">
        <v>292</v>
      </c>
      <c r="T293" s="130" t="s">
        <v>293</v>
      </c>
    </row>
    <row r="294" spans="1:20" x14ac:dyDescent="0.35">
      <c r="A294" s="130" t="s">
        <v>1544</v>
      </c>
      <c r="B294" s="130" t="s">
        <v>1545</v>
      </c>
      <c r="C294" s="130" t="s">
        <v>279</v>
      </c>
      <c r="D294" s="130" t="s">
        <v>819</v>
      </c>
      <c r="E294" s="130" t="s">
        <v>820</v>
      </c>
      <c r="F294" s="130" t="s">
        <v>345</v>
      </c>
      <c r="G294" s="130" t="s">
        <v>432</v>
      </c>
      <c r="H294" s="130" t="s">
        <v>433</v>
      </c>
      <c r="I294" s="130" t="s">
        <v>1546</v>
      </c>
      <c r="J294" s="130" t="s">
        <v>1547</v>
      </c>
      <c r="K294" s="130" t="s">
        <v>849</v>
      </c>
      <c r="L294" s="130" t="s">
        <v>850</v>
      </c>
      <c r="M294" s="130" t="s">
        <v>436</v>
      </c>
      <c r="N294" s="130" t="s">
        <v>437</v>
      </c>
      <c r="Q294" s="130" t="s">
        <v>1548</v>
      </c>
      <c r="R294" s="130" t="s">
        <v>1549</v>
      </c>
      <c r="S294" s="130" t="s">
        <v>292</v>
      </c>
      <c r="T294" s="130" t="s">
        <v>293</v>
      </c>
    </row>
    <row r="295" spans="1:20" x14ac:dyDescent="0.35">
      <c r="A295" s="130" t="s">
        <v>1550</v>
      </c>
      <c r="B295" s="130" t="s">
        <v>1551</v>
      </c>
      <c r="C295" s="130" t="s">
        <v>279</v>
      </c>
      <c r="D295" s="130" t="s">
        <v>819</v>
      </c>
      <c r="E295" s="130" t="s">
        <v>820</v>
      </c>
      <c r="F295" s="130" t="s">
        <v>917</v>
      </c>
      <c r="G295" s="130" t="s">
        <v>432</v>
      </c>
      <c r="H295" s="130" t="s">
        <v>433</v>
      </c>
      <c r="I295" s="130" t="s">
        <v>1552</v>
      </c>
      <c r="J295" s="130" t="s">
        <v>1553</v>
      </c>
      <c r="K295" s="130" t="s">
        <v>865</v>
      </c>
      <c r="L295" s="130" t="s">
        <v>866</v>
      </c>
      <c r="M295" s="130" t="s">
        <v>436</v>
      </c>
      <c r="N295" s="130" t="s">
        <v>437</v>
      </c>
      <c r="Q295" s="130" t="s">
        <v>1554</v>
      </c>
      <c r="R295" s="130" t="s">
        <v>1555</v>
      </c>
      <c r="S295" s="130" t="s">
        <v>292</v>
      </c>
      <c r="T295" s="130" t="s">
        <v>293</v>
      </c>
    </row>
    <row r="296" spans="1:20" x14ac:dyDescent="0.35">
      <c r="A296" s="130" t="s">
        <v>1556</v>
      </c>
      <c r="B296" s="130" t="s">
        <v>1557</v>
      </c>
      <c r="C296" s="130" t="s">
        <v>279</v>
      </c>
      <c r="D296" s="130" t="s">
        <v>1558</v>
      </c>
      <c r="E296" s="130" t="s">
        <v>1559</v>
      </c>
      <c r="F296" s="130" t="s">
        <v>334</v>
      </c>
      <c r="G296" s="130" t="s">
        <v>346</v>
      </c>
      <c r="H296" s="130" t="s">
        <v>347</v>
      </c>
      <c r="I296" s="130" t="s">
        <v>1560</v>
      </c>
      <c r="J296" s="130" t="s">
        <v>1561</v>
      </c>
      <c r="K296" s="130" t="s">
        <v>1562</v>
      </c>
      <c r="L296" s="130" t="s">
        <v>1563</v>
      </c>
      <c r="M296" s="130" t="s">
        <v>288</v>
      </c>
      <c r="N296" s="130" t="s">
        <v>289</v>
      </c>
      <c r="Q296" s="130" t="s">
        <v>1564</v>
      </c>
      <c r="R296" s="130" t="s">
        <v>1565</v>
      </c>
      <c r="S296" s="130" t="s">
        <v>292</v>
      </c>
      <c r="T296" s="130" t="s">
        <v>293</v>
      </c>
    </row>
    <row r="297" spans="1:20" x14ac:dyDescent="0.35">
      <c r="A297" s="130" t="s">
        <v>1566</v>
      </c>
      <c r="B297" s="130" t="s">
        <v>1567</v>
      </c>
      <c r="C297" s="130" t="s">
        <v>279</v>
      </c>
      <c r="D297" s="130" t="s">
        <v>1558</v>
      </c>
      <c r="E297" s="130" t="s">
        <v>1559</v>
      </c>
      <c r="F297" s="130" t="s">
        <v>334</v>
      </c>
      <c r="G297" s="130" t="s">
        <v>346</v>
      </c>
      <c r="H297" s="130" t="s">
        <v>347</v>
      </c>
      <c r="I297" s="130" t="s">
        <v>1568</v>
      </c>
      <c r="J297" s="130" t="s">
        <v>1569</v>
      </c>
      <c r="K297" s="130" t="s">
        <v>1562</v>
      </c>
      <c r="L297" s="130" t="s">
        <v>1563</v>
      </c>
      <c r="M297" s="130" t="s">
        <v>288</v>
      </c>
      <c r="N297" s="130" t="s">
        <v>289</v>
      </c>
      <c r="Q297" s="130" t="s">
        <v>1570</v>
      </c>
      <c r="R297" s="130" t="s">
        <v>1571</v>
      </c>
      <c r="S297" s="130" t="s">
        <v>292</v>
      </c>
      <c r="T297" s="130" t="s">
        <v>293</v>
      </c>
    </row>
    <row r="298" spans="1:20" x14ac:dyDescent="0.35">
      <c r="A298" s="130" t="s">
        <v>1572</v>
      </c>
      <c r="B298" s="130" t="s">
        <v>1573</v>
      </c>
      <c r="C298" s="130" t="s">
        <v>279</v>
      </c>
      <c r="D298" s="130" t="s">
        <v>1574</v>
      </c>
      <c r="E298" s="130" t="s">
        <v>1575</v>
      </c>
      <c r="F298" s="130" t="s">
        <v>474</v>
      </c>
      <c r="G298" s="130" t="s">
        <v>432</v>
      </c>
      <c r="H298" s="130" t="s">
        <v>433</v>
      </c>
      <c r="I298" s="130" t="s">
        <v>398</v>
      </c>
      <c r="J298" s="130" t="s">
        <v>399</v>
      </c>
      <c r="K298" s="130" t="s">
        <v>1576</v>
      </c>
      <c r="L298" s="130" t="s">
        <v>1577</v>
      </c>
      <c r="M298" s="130" t="s">
        <v>436</v>
      </c>
      <c r="N298" s="130" t="s">
        <v>437</v>
      </c>
      <c r="Q298" s="130" t="s">
        <v>1578</v>
      </c>
      <c r="R298" s="130" t="s">
        <v>1579</v>
      </c>
      <c r="S298" s="130" t="s">
        <v>292</v>
      </c>
      <c r="T298" s="130" t="s">
        <v>293</v>
      </c>
    </row>
    <row r="299" spans="1:20" x14ac:dyDescent="0.35">
      <c r="A299" s="130" t="s">
        <v>1580</v>
      </c>
      <c r="B299" s="130" t="s">
        <v>1581</v>
      </c>
      <c r="C299" s="130" t="s">
        <v>279</v>
      </c>
      <c r="D299" s="130" t="s">
        <v>1574</v>
      </c>
      <c r="E299" s="130" t="s">
        <v>1575</v>
      </c>
      <c r="F299" s="130" t="s">
        <v>334</v>
      </c>
      <c r="G299" s="130" t="s">
        <v>432</v>
      </c>
      <c r="H299" s="130" t="s">
        <v>433</v>
      </c>
      <c r="I299" s="130" t="s">
        <v>1582</v>
      </c>
      <c r="J299" s="130" t="s">
        <v>1583</v>
      </c>
      <c r="K299" s="130" t="s">
        <v>1576</v>
      </c>
      <c r="L299" s="130" t="s">
        <v>1577</v>
      </c>
      <c r="M299" s="130" t="s">
        <v>436</v>
      </c>
      <c r="N299" s="130" t="s">
        <v>437</v>
      </c>
      <c r="Q299" s="130" t="s">
        <v>1584</v>
      </c>
      <c r="R299" s="130" t="s">
        <v>1585</v>
      </c>
      <c r="S299" s="130" t="s">
        <v>292</v>
      </c>
      <c r="T299" s="130" t="s">
        <v>293</v>
      </c>
    </row>
    <row r="300" spans="1:20" x14ac:dyDescent="0.35">
      <c r="A300" s="130" t="s">
        <v>1586</v>
      </c>
      <c r="B300" s="130" t="s">
        <v>1587</v>
      </c>
      <c r="C300" s="130" t="s">
        <v>279</v>
      </c>
      <c r="D300" s="130" t="s">
        <v>1588</v>
      </c>
      <c r="E300" s="130" t="s">
        <v>1589</v>
      </c>
      <c r="F300" s="130" t="s">
        <v>334</v>
      </c>
      <c r="G300" s="130" t="s">
        <v>335</v>
      </c>
      <c r="H300" s="130" t="s">
        <v>336</v>
      </c>
      <c r="I300" s="130" t="s">
        <v>1590</v>
      </c>
      <c r="J300" s="130" t="s">
        <v>1591</v>
      </c>
      <c r="K300" s="130" t="s">
        <v>1592</v>
      </c>
      <c r="L300" s="130" t="s">
        <v>202</v>
      </c>
      <c r="M300" s="130" t="s">
        <v>288</v>
      </c>
      <c r="N300" s="130" t="s">
        <v>289</v>
      </c>
      <c r="Q300" s="130" t="s">
        <v>1593</v>
      </c>
      <c r="R300" s="130" t="s">
        <v>1594</v>
      </c>
      <c r="S300" s="130" t="s">
        <v>292</v>
      </c>
      <c r="T300" s="130" t="s">
        <v>293</v>
      </c>
    </row>
    <row r="301" spans="1:20" x14ac:dyDescent="0.35">
      <c r="A301" s="130" t="s">
        <v>1595</v>
      </c>
      <c r="B301" s="130" t="s">
        <v>1596</v>
      </c>
      <c r="C301" s="130" t="s">
        <v>279</v>
      </c>
      <c r="D301" s="130" t="s">
        <v>1588</v>
      </c>
      <c r="E301" s="130" t="s">
        <v>1589</v>
      </c>
      <c r="F301" s="130" t="s">
        <v>334</v>
      </c>
      <c r="G301" s="130" t="s">
        <v>335</v>
      </c>
      <c r="H301" s="130" t="s">
        <v>336</v>
      </c>
      <c r="I301" s="130" t="s">
        <v>1597</v>
      </c>
      <c r="J301" s="130" t="s">
        <v>1598</v>
      </c>
      <c r="K301" s="130" t="s">
        <v>1599</v>
      </c>
      <c r="L301" s="130" t="s">
        <v>1600</v>
      </c>
      <c r="M301" s="130" t="s">
        <v>288</v>
      </c>
      <c r="N301" s="130" t="s">
        <v>289</v>
      </c>
      <c r="O301" s="130" t="s">
        <v>1601</v>
      </c>
      <c r="P301" s="130" t="s">
        <v>1602</v>
      </c>
      <c r="Q301" s="130" t="s">
        <v>1603</v>
      </c>
      <c r="R301" s="130" t="s">
        <v>1604</v>
      </c>
      <c r="S301" s="130" t="s">
        <v>292</v>
      </c>
      <c r="T301" s="130" t="s">
        <v>293</v>
      </c>
    </row>
    <row r="302" spans="1:20" x14ac:dyDescent="0.35">
      <c r="A302" s="130" t="s">
        <v>1605</v>
      </c>
      <c r="B302" s="130" t="s">
        <v>1606</v>
      </c>
      <c r="C302" s="130" t="s">
        <v>279</v>
      </c>
      <c r="D302" s="130" t="s">
        <v>1588</v>
      </c>
      <c r="E302" s="130" t="s">
        <v>1589</v>
      </c>
      <c r="F302" s="130" t="s">
        <v>334</v>
      </c>
      <c r="G302" s="130" t="s">
        <v>335</v>
      </c>
      <c r="H302" s="130" t="s">
        <v>336</v>
      </c>
      <c r="I302" s="130" t="s">
        <v>1597</v>
      </c>
      <c r="J302" s="130" t="s">
        <v>1598</v>
      </c>
      <c r="K302" s="130" t="s">
        <v>1599</v>
      </c>
      <c r="L302" s="130" t="s">
        <v>1600</v>
      </c>
      <c r="M302" s="130" t="s">
        <v>288</v>
      </c>
      <c r="N302" s="130" t="s">
        <v>289</v>
      </c>
      <c r="O302" s="130" t="s">
        <v>1601</v>
      </c>
      <c r="P302" s="130" t="s">
        <v>1602</v>
      </c>
      <c r="Q302" s="130" t="s">
        <v>1607</v>
      </c>
      <c r="R302" s="130" t="s">
        <v>1608</v>
      </c>
      <c r="S302" s="130" t="s">
        <v>292</v>
      </c>
      <c r="T302" s="130" t="s">
        <v>293</v>
      </c>
    </row>
    <row r="303" spans="1:20" x14ac:dyDescent="0.35">
      <c r="A303" s="130" t="s">
        <v>1609</v>
      </c>
      <c r="B303" s="130" t="s">
        <v>1610</v>
      </c>
      <c r="C303" s="130" t="s">
        <v>279</v>
      </c>
      <c r="D303" s="130" t="s">
        <v>1588</v>
      </c>
      <c r="E303" s="130" t="s">
        <v>1589</v>
      </c>
      <c r="F303" s="130" t="s">
        <v>334</v>
      </c>
      <c r="G303" s="130" t="s">
        <v>936</v>
      </c>
      <c r="H303" s="130" t="s">
        <v>87</v>
      </c>
      <c r="I303" s="130" t="s">
        <v>1597</v>
      </c>
      <c r="J303" s="130" t="s">
        <v>1598</v>
      </c>
      <c r="K303" s="130" t="s">
        <v>1599</v>
      </c>
      <c r="L303" s="130" t="s">
        <v>1600</v>
      </c>
      <c r="M303" s="130" t="s">
        <v>288</v>
      </c>
      <c r="N303" s="130" t="s">
        <v>289</v>
      </c>
      <c r="O303" s="130" t="s">
        <v>1601</v>
      </c>
      <c r="P303" s="130" t="s">
        <v>1602</v>
      </c>
      <c r="Q303" s="130" t="s">
        <v>1607</v>
      </c>
      <c r="R303" s="130" t="s">
        <v>1608</v>
      </c>
      <c r="S303" s="130" t="s">
        <v>292</v>
      </c>
      <c r="T303" s="130" t="s">
        <v>293</v>
      </c>
    </row>
    <row r="304" spans="1:20" x14ac:dyDescent="0.35">
      <c r="A304" s="130" t="s">
        <v>1611</v>
      </c>
      <c r="B304" s="130" t="s">
        <v>1612</v>
      </c>
      <c r="C304" s="130" t="s">
        <v>279</v>
      </c>
      <c r="D304" s="130" t="s">
        <v>1588</v>
      </c>
      <c r="E304" s="130" t="s">
        <v>1589</v>
      </c>
      <c r="F304" s="130" t="s">
        <v>334</v>
      </c>
      <c r="G304" s="130" t="s">
        <v>458</v>
      </c>
      <c r="H304" s="130" t="s">
        <v>459</v>
      </c>
      <c r="I304" s="130" t="s">
        <v>1597</v>
      </c>
      <c r="J304" s="130" t="s">
        <v>1598</v>
      </c>
      <c r="K304" s="130" t="s">
        <v>1599</v>
      </c>
      <c r="L304" s="130" t="s">
        <v>1600</v>
      </c>
      <c r="M304" s="130" t="s">
        <v>288</v>
      </c>
      <c r="N304" s="130" t="s">
        <v>289</v>
      </c>
      <c r="O304" s="130" t="s">
        <v>1601</v>
      </c>
      <c r="P304" s="130" t="s">
        <v>1602</v>
      </c>
      <c r="Q304" s="130" t="s">
        <v>1607</v>
      </c>
      <c r="R304" s="130" t="s">
        <v>1608</v>
      </c>
      <c r="S304" s="130" t="s">
        <v>292</v>
      </c>
      <c r="T304" s="130" t="s">
        <v>293</v>
      </c>
    </row>
    <row r="305" spans="1:20" x14ac:dyDescent="0.35">
      <c r="A305" s="130" t="s">
        <v>1613</v>
      </c>
      <c r="B305" s="130" t="s">
        <v>1614</v>
      </c>
      <c r="C305" s="130" t="s">
        <v>279</v>
      </c>
      <c r="D305" s="130" t="s">
        <v>1588</v>
      </c>
      <c r="E305" s="130" t="s">
        <v>1589</v>
      </c>
      <c r="F305" s="130" t="s">
        <v>334</v>
      </c>
      <c r="G305" s="130" t="s">
        <v>388</v>
      </c>
      <c r="H305" s="130" t="s">
        <v>389</v>
      </c>
      <c r="I305" s="130" t="s">
        <v>1597</v>
      </c>
      <c r="J305" s="130" t="s">
        <v>1598</v>
      </c>
      <c r="K305" s="130" t="s">
        <v>1599</v>
      </c>
      <c r="L305" s="130" t="s">
        <v>1600</v>
      </c>
      <c r="M305" s="130" t="s">
        <v>288</v>
      </c>
      <c r="N305" s="130" t="s">
        <v>289</v>
      </c>
      <c r="O305" s="130" t="s">
        <v>1601</v>
      </c>
      <c r="P305" s="130" t="s">
        <v>1602</v>
      </c>
      <c r="Q305" s="130" t="s">
        <v>1607</v>
      </c>
      <c r="R305" s="130" t="s">
        <v>1608</v>
      </c>
      <c r="S305" s="130" t="s">
        <v>292</v>
      </c>
      <c r="T305" s="130" t="s">
        <v>293</v>
      </c>
    </row>
    <row r="306" spans="1:20" x14ac:dyDescent="0.35">
      <c r="A306" s="130" t="s">
        <v>1615</v>
      </c>
      <c r="B306" s="130" t="s">
        <v>1616</v>
      </c>
      <c r="C306" s="130" t="s">
        <v>279</v>
      </c>
      <c r="D306" s="130" t="s">
        <v>1588</v>
      </c>
      <c r="E306" s="130" t="s">
        <v>1589</v>
      </c>
      <c r="F306" s="130" t="s">
        <v>334</v>
      </c>
      <c r="G306" s="130" t="s">
        <v>458</v>
      </c>
      <c r="H306" s="130" t="s">
        <v>459</v>
      </c>
      <c r="I306" s="130" t="s">
        <v>1597</v>
      </c>
      <c r="J306" s="130" t="s">
        <v>1598</v>
      </c>
      <c r="K306" s="130" t="s">
        <v>1599</v>
      </c>
      <c r="L306" s="130" t="s">
        <v>1600</v>
      </c>
      <c r="M306" s="130" t="s">
        <v>288</v>
      </c>
      <c r="N306" s="130" t="s">
        <v>289</v>
      </c>
      <c r="O306" s="130" t="s">
        <v>1601</v>
      </c>
      <c r="P306" s="130" t="s">
        <v>1602</v>
      </c>
      <c r="Q306" s="130" t="s">
        <v>1603</v>
      </c>
      <c r="R306" s="130" t="s">
        <v>1604</v>
      </c>
      <c r="S306" s="130" t="s">
        <v>292</v>
      </c>
      <c r="T306" s="130" t="s">
        <v>293</v>
      </c>
    </row>
    <row r="307" spans="1:20" x14ac:dyDescent="0.35">
      <c r="A307" s="130" t="s">
        <v>1617</v>
      </c>
      <c r="B307" s="130" t="s">
        <v>1618</v>
      </c>
      <c r="C307" s="130" t="s">
        <v>279</v>
      </c>
      <c r="D307" s="130" t="s">
        <v>1588</v>
      </c>
      <c r="E307" s="130" t="s">
        <v>1589</v>
      </c>
      <c r="F307" s="130" t="s">
        <v>334</v>
      </c>
      <c r="G307" s="130" t="s">
        <v>388</v>
      </c>
      <c r="H307" s="130" t="s">
        <v>389</v>
      </c>
      <c r="I307" s="130" t="s">
        <v>1597</v>
      </c>
      <c r="J307" s="130" t="s">
        <v>1598</v>
      </c>
      <c r="K307" s="130" t="s">
        <v>1599</v>
      </c>
      <c r="L307" s="130" t="s">
        <v>1600</v>
      </c>
      <c r="M307" s="130" t="s">
        <v>288</v>
      </c>
      <c r="N307" s="130" t="s">
        <v>289</v>
      </c>
      <c r="O307" s="130" t="s">
        <v>1601</v>
      </c>
      <c r="P307" s="130" t="s">
        <v>1602</v>
      </c>
      <c r="Q307" s="130" t="s">
        <v>1603</v>
      </c>
      <c r="R307" s="130" t="s">
        <v>1604</v>
      </c>
      <c r="S307" s="130" t="s">
        <v>292</v>
      </c>
      <c r="T307" s="130" t="s">
        <v>293</v>
      </c>
    </row>
    <row r="308" spans="1:20" x14ac:dyDescent="0.35">
      <c r="A308" s="130" t="s">
        <v>1619</v>
      </c>
      <c r="B308" s="130" t="s">
        <v>1620</v>
      </c>
      <c r="C308" s="130" t="s">
        <v>279</v>
      </c>
      <c r="D308" s="130" t="s">
        <v>1588</v>
      </c>
      <c r="E308" s="130" t="s">
        <v>1589</v>
      </c>
      <c r="F308" s="130" t="s">
        <v>345</v>
      </c>
      <c r="G308" s="130" t="s">
        <v>432</v>
      </c>
      <c r="H308" s="130" t="s">
        <v>433</v>
      </c>
      <c r="I308" s="130" t="s">
        <v>75</v>
      </c>
      <c r="J308" s="130" t="s">
        <v>485</v>
      </c>
      <c r="K308" s="130" t="s">
        <v>1621</v>
      </c>
      <c r="L308" s="130" t="s">
        <v>1622</v>
      </c>
      <c r="M308" s="130" t="s">
        <v>436</v>
      </c>
      <c r="N308" s="130" t="s">
        <v>437</v>
      </c>
      <c r="Q308" s="130" t="s">
        <v>1623</v>
      </c>
      <c r="R308" s="130" t="s">
        <v>1624</v>
      </c>
      <c r="S308" s="130" t="s">
        <v>292</v>
      </c>
      <c r="T308" s="130" t="s">
        <v>293</v>
      </c>
    </row>
    <row r="309" spans="1:20" x14ac:dyDescent="0.35">
      <c r="A309" s="130" t="s">
        <v>1625</v>
      </c>
      <c r="B309" s="130" t="s">
        <v>1626</v>
      </c>
      <c r="C309" s="130" t="s">
        <v>279</v>
      </c>
      <c r="D309" s="130" t="s">
        <v>1588</v>
      </c>
      <c r="E309" s="130" t="s">
        <v>1589</v>
      </c>
      <c r="F309" s="130" t="s">
        <v>334</v>
      </c>
      <c r="G309" s="130" t="s">
        <v>936</v>
      </c>
      <c r="H309" s="130" t="s">
        <v>87</v>
      </c>
      <c r="I309" s="130" t="s">
        <v>1627</v>
      </c>
      <c r="J309" s="130" t="s">
        <v>1628</v>
      </c>
      <c r="K309" s="130" t="s">
        <v>1629</v>
      </c>
      <c r="L309" s="130" t="s">
        <v>204</v>
      </c>
      <c r="M309" s="130" t="s">
        <v>288</v>
      </c>
      <c r="N309" s="130" t="s">
        <v>289</v>
      </c>
      <c r="Q309" s="130" t="s">
        <v>1630</v>
      </c>
      <c r="R309" s="130" t="s">
        <v>1631</v>
      </c>
      <c r="S309" s="130" t="s">
        <v>292</v>
      </c>
      <c r="T309" s="130" t="s">
        <v>293</v>
      </c>
    </row>
    <row r="310" spans="1:20" x14ac:dyDescent="0.35">
      <c r="A310" s="130" t="s">
        <v>1632</v>
      </c>
      <c r="B310" s="130" t="s">
        <v>1633</v>
      </c>
      <c r="C310" s="130" t="s">
        <v>279</v>
      </c>
      <c r="D310" s="130" t="s">
        <v>1588</v>
      </c>
      <c r="E310" s="130" t="s">
        <v>1589</v>
      </c>
      <c r="F310" s="130" t="s">
        <v>334</v>
      </c>
      <c r="G310" s="130" t="s">
        <v>335</v>
      </c>
      <c r="H310" s="130" t="s">
        <v>336</v>
      </c>
      <c r="I310" s="130" t="s">
        <v>1627</v>
      </c>
      <c r="J310" s="130" t="s">
        <v>1628</v>
      </c>
      <c r="K310" s="130" t="s">
        <v>1629</v>
      </c>
      <c r="L310" s="130" t="s">
        <v>204</v>
      </c>
      <c r="M310" s="130" t="s">
        <v>288</v>
      </c>
      <c r="N310" s="130" t="s">
        <v>289</v>
      </c>
      <c r="Q310" s="130" t="s">
        <v>1630</v>
      </c>
      <c r="R310" s="130" t="s">
        <v>1631</v>
      </c>
      <c r="S310" s="130" t="s">
        <v>292</v>
      </c>
      <c r="T310" s="130" t="s">
        <v>293</v>
      </c>
    </row>
    <row r="311" spans="1:20" x14ac:dyDescent="0.35">
      <c r="A311" s="130" t="s">
        <v>1634</v>
      </c>
      <c r="B311" s="130" t="s">
        <v>1635</v>
      </c>
      <c r="C311" s="130" t="s">
        <v>279</v>
      </c>
      <c r="D311" s="130" t="s">
        <v>1588</v>
      </c>
      <c r="E311" s="130" t="s">
        <v>1589</v>
      </c>
      <c r="F311" s="130" t="s">
        <v>334</v>
      </c>
      <c r="G311" s="130" t="s">
        <v>458</v>
      </c>
      <c r="H311" s="130" t="s">
        <v>459</v>
      </c>
      <c r="I311" s="130" t="s">
        <v>1627</v>
      </c>
      <c r="J311" s="130" t="s">
        <v>1628</v>
      </c>
      <c r="K311" s="130" t="s">
        <v>1629</v>
      </c>
      <c r="L311" s="130" t="s">
        <v>204</v>
      </c>
      <c r="M311" s="130" t="s">
        <v>288</v>
      </c>
      <c r="N311" s="130" t="s">
        <v>289</v>
      </c>
      <c r="Q311" s="130" t="s">
        <v>1630</v>
      </c>
      <c r="R311" s="130" t="s">
        <v>1631</v>
      </c>
      <c r="S311" s="130" t="s">
        <v>292</v>
      </c>
      <c r="T311" s="130" t="s">
        <v>293</v>
      </c>
    </row>
    <row r="312" spans="1:20" x14ac:dyDescent="0.35">
      <c r="A312" s="130" t="s">
        <v>1636</v>
      </c>
      <c r="B312" s="130" t="s">
        <v>1637</v>
      </c>
      <c r="C312" s="130" t="s">
        <v>279</v>
      </c>
      <c r="D312" s="130" t="s">
        <v>1588</v>
      </c>
      <c r="E312" s="130" t="s">
        <v>1589</v>
      </c>
      <c r="F312" s="130" t="s">
        <v>334</v>
      </c>
      <c r="G312" s="130" t="s">
        <v>388</v>
      </c>
      <c r="H312" s="130" t="s">
        <v>389</v>
      </c>
      <c r="I312" s="130" t="s">
        <v>257</v>
      </c>
      <c r="J312" s="130" t="s">
        <v>367</v>
      </c>
      <c r="K312" s="130" t="s">
        <v>1629</v>
      </c>
      <c r="L312" s="130" t="s">
        <v>204</v>
      </c>
      <c r="M312" s="130" t="s">
        <v>288</v>
      </c>
      <c r="N312" s="130" t="s">
        <v>289</v>
      </c>
      <c r="Q312" s="130" t="s">
        <v>1630</v>
      </c>
      <c r="R312" s="130" t="s">
        <v>1631</v>
      </c>
      <c r="S312" s="130" t="s">
        <v>292</v>
      </c>
      <c r="T312" s="130" t="s">
        <v>293</v>
      </c>
    </row>
    <row r="313" spans="1:20" x14ac:dyDescent="0.35">
      <c r="A313" s="130" t="s">
        <v>1638</v>
      </c>
      <c r="B313" s="130" t="s">
        <v>1639</v>
      </c>
      <c r="C313" s="130" t="s">
        <v>279</v>
      </c>
      <c r="D313" s="130" t="s">
        <v>1588</v>
      </c>
      <c r="E313" s="130" t="s">
        <v>1589</v>
      </c>
      <c r="F313" s="130" t="s">
        <v>345</v>
      </c>
      <c r="G313" s="130" t="s">
        <v>346</v>
      </c>
      <c r="H313" s="130" t="s">
        <v>347</v>
      </c>
      <c r="I313" s="130" t="s">
        <v>75</v>
      </c>
      <c r="J313" s="130" t="s">
        <v>485</v>
      </c>
      <c r="K313" s="130" t="s">
        <v>1640</v>
      </c>
      <c r="L313" s="130" t="s">
        <v>1641</v>
      </c>
      <c r="M313" s="130" t="s">
        <v>288</v>
      </c>
      <c r="N313" s="130" t="s">
        <v>289</v>
      </c>
      <c r="Q313" s="130" t="s">
        <v>1642</v>
      </c>
      <c r="R313" s="130" t="s">
        <v>1643</v>
      </c>
      <c r="S313" s="130" t="s">
        <v>292</v>
      </c>
      <c r="T313" s="130" t="s">
        <v>293</v>
      </c>
    </row>
    <row r="314" spans="1:20" x14ac:dyDescent="0.35">
      <c r="A314" s="130" t="s">
        <v>1644</v>
      </c>
      <c r="B314" s="130" t="s">
        <v>1645</v>
      </c>
      <c r="C314" s="130" t="s">
        <v>279</v>
      </c>
      <c r="D314" s="130" t="s">
        <v>1588</v>
      </c>
      <c r="E314" s="130" t="s">
        <v>1589</v>
      </c>
      <c r="F314" s="130" t="s">
        <v>345</v>
      </c>
      <c r="G314" s="130" t="s">
        <v>936</v>
      </c>
      <c r="H314" s="130" t="s">
        <v>87</v>
      </c>
      <c r="I314" s="130" t="s">
        <v>75</v>
      </c>
      <c r="J314" s="130" t="s">
        <v>485</v>
      </c>
      <c r="K314" s="130" t="s">
        <v>1640</v>
      </c>
      <c r="L314" s="130" t="s">
        <v>1641</v>
      </c>
      <c r="M314" s="130" t="s">
        <v>288</v>
      </c>
      <c r="N314" s="130" t="s">
        <v>289</v>
      </c>
      <c r="Q314" s="130" t="s">
        <v>1642</v>
      </c>
      <c r="R314" s="130" t="s">
        <v>1643</v>
      </c>
      <c r="S314" s="130" t="s">
        <v>292</v>
      </c>
      <c r="T314" s="130" t="s">
        <v>293</v>
      </c>
    </row>
    <row r="315" spans="1:20" x14ac:dyDescent="0.35">
      <c r="A315" s="130" t="s">
        <v>1646</v>
      </c>
      <c r="B315" s="130" t="s">
        <v>1647</v>
      </c>
      <c r="C315" s="130" t="s">
        <v>279</v>
      </c>
      <c r="D315" s="130" t="s">
        <v>1588</v>
      </c>
      <c r="E315" s="130" t="s">
        <v>1589</v>
      </c>
      <c r="F315" s="130" t="s">
        <v>345</v>
      </c>
      <c r="G315" s="130" t="s">
        <v>335</v>
      </c>
      <c r="H315" s="130" t="s">
        <v>336</v>
      </c>
      <c r="I315" s="130" t="s">
        <v>75</v>
      </c>
      <c r="J315" s="130" t="s">
        <v>485</v>
      </c>
      <c r="K315" s="130" t="s">
        <v>1640</v>
      </c>
      <c r="L315" s="130" t="s">
        <v>1641</v>
      </c>
      <c r="M315" s="130" t="s">
        <v>288</v>
      </c>
      <c r="N315" s="130" t="s">
        <v>289</v>
      </c>
      <c r="Q315" s="130" t="s">
        <v>1642</v>
      </c>
      <c r="R315" s="130" t="s">
        <v>1643</v>
      </c>
      <c r="S315" s="130" t="s">
        <v>292</v>
      </c>
      <c r="T315" s="130" t="s">
        <v>293</v>
      </c>
    </row>
    <row r="316" spans="1:20" x14ac:dyDescent="0.35">
      <c r="A316" s="130" t="s">
        <v>1648</v>
      </c>
      <c r="B316" s="130" t="s">
        <v>1649</v>
      </c>
      <c r="C316" s="130" t="s">
        <v>279</v>
      </c>
      <c r="D316" s="130" t="s">
        <v>1588</v>
      </c>
      <c r="E316" s="130" t="s">
        <v>1589</v>
      </c>
      <c r="F316" s="130" t="s">
        <v>345</v>
      </c>
      <c r="G316" s="130" t="s">
        <v>458</v>
      </c>
      <c r="H316" s="130" t="s">
        <v>459</v>
      </c>
      <c r="I316" s="130" t="s">
        <v>75</v>
      </c>
      <c r="J316" s="130" t="s">
        <v>485</v>
      </c>
      <c r="K316" s="130" t="s">
        <v>1640</v>
      </c>
      <c r="L316" s="130" t="s">
        <v>1641</v>
      </c>
      <c r="M316" s="130" t="s">
        <v>288</v>
      </c>
      <c r="N316" s="130" t="s">
        <v>289</v>
      </c>
      <c r="Q316" s="130" t="s">
        <v>1642</v>
      </c>
      <c r="R316" s="130" t="s">
        <v>1643</v>
      </c>
      <c r="S316" s="130" t="s">
        <v>292</v>
      </c>
      <c r="T316" s="130" t="s">
        <v>293</v>
      </c>
    </row>
    <row r="317" spans="1:20" x14ac:dyDescent="0.35">
      <c r="A317" s="130" t="s">
        <v>1650</v>
      </c>
      <c r="B317" s="130" t="s">
        <v>1651</v>
      </c>
      <c r="C317" s="130" t="s">
        <v>279</v>
      </c>
      <c r="D317" s="130" t="s">
        <v>1588</v>
      </c>
      <c r="E317" s="130" t="s">
        <v>1589</v>
      </c>
      <c r="F317" s="130" t="s">
        <v>345</v>
      </c>
      <c r="G317" s="130" t="s">
        <v>388</v>
      </c>
      <c r="H317" s="130" t="s">
        <v>389</v>
      </c>
      <c r="I317" s="130" t="s">
        <v>75</v>
      </c>
      <c r="J317" s="130" t="s">
        <v>485</v>
      </c>
      <c r="K317" s="130" t="s">
        <v>1640</v>
      </c>
      <c r="L317" s="130" t="s">
        <v>1641</v>
      </c>
      <c r="M317" s="130" t="s">
        <v>288</v>
      </c>
      <c r="N317" s="130" t="s">
        <v>289</v>
      </c>
      <c r="Q317" s="130" t="s">
        <v>1642</v>
      </c>
      <c r="R317" s="130" t="s">
        <v>1643</v>
      </c>
      <c r="S317" s="130" t="s">
        <v>292</v>
      </c>
      <c r="T317" s="130" t="s">
        <v>293</v>
      </c>
    </row>
    <row r="318" spans="1:20" x14ac:dyDescent="0.35">
      <c r="A318" s="130" t="s">
        <v>1652</v>
      </c>
      <c r="B318" s="130" t="s">
        <v>1653</v>
      </c>
      <c r="C318" s="130" t="s">
        <v>279</v>
      </c>
      <c r="D318" s="130" t="s">
        <v>1588</v>
      </c>
      <c r="E318" s="130" t="s">
        <v>1589</v>
      </c>
      <c r="F318" s="130" t="s">
        <v>345</v>
      </c>
      <c r="G318" s="130" t="s">
        <v>432</v>
      </c>
      <c r="H318" s="130" t="s">
        <v>433</v>
      </c>
      <c r="I318" s="130" t="s">
        <v>75</v>
      </c>
      <c r="J318" s="130" t="s">
        <v>485</v>
      </c>
      <c r="K318" s="130" t="s">
        <v>1629</v>
      </c>
      <c r="L318" s="130" t="s">
        <v>204</v>
      </c>
      <c r="M318" s="130" t="s">
        <v>436</v>
      </c>
      <c r="N318" s="130" t="s">
        <v>437</v>
      </c>
      <c r="Q318" s="130" t="s">
        <v>1654</v>
      </c>
      <c r="R318" s="130" t="s">
        <v>1655</v>
      </c>
      <c r="S318" s="130" t="s">
        <v>292</v>
      </c>
      <c r="T318" s="130" t="s">
        <v>293</v>
      </c>
    </row>
    <row r="319" spans="1:20" x14ac:dyDescent="0.35">
      <c r="A319" s="130" t="s">
        <v>1656</v>
      </c>
      <c r="B319" s="130" t="s">
        <v>1657</v>
      </c>
      <c r="C319" s="130" t="s">
        <v>279</v>
      </c>
      <c r="D319" s="130" t="s">
        <v>1588</v>
      </c>
      <c r="E319" s="130" t="s">
        <v>1589</v>
      </c>
      <c r="F319" s="130" t="s">
        <v>334</v>
      </c>
      <c r="G319" s="130" t="s">
        <v>346</v>
      </c>
      <c r="H319" s="130" t="s">
        <v>347</v>
      </c>
      <c r="I319" s="130" t="s">
        <v>74</v>
      </c>
      <c r="J319" s="130" t="s">
        <v>1133</v>
      </c>
      <c r="K319" s="130" t="s">
        <v>1658</v>
      </c>
      <c r="L319" s="130" t="s">
        <v>1659</v>
      </c>
      <c r="M319" s="130" t="s">
        <v>288</v>
      </c>
      <c r="N319" s="130" t="s">
        <v>289</v>
      </c>
      <c r="Q319" s="130" t="s">
        <v>1660</v>
      </c>
      <c r="R319" s="130" t="s">
        <v>1661</v>
      </c>
      <c r="S319" s="130" t="s">
        <v>292</v>
      </c>
      <c r="T319" s="130" t="s">
        <v>293</v>
      </c>
    </row>
    <row r="320" spans="1:20" x14ac:dyDescent="0.35">
      <c r="A320" s="130" t="s">
        <v>1662</v>
      </c>
      <c r="B320" s="130" t="s">
        <v>1663</v>
      </c>
      <c r="C320" s="130" t="s">
        <v>279</v>
      </c>
      <c r="D320" s="130" t="s">
        <v>1588</v>
      </c>
      <c r="E320" s="130" t="s">
        <v>1589</v>
      </c>
      <c r="F320" s="130" t="s">
        <v>334</v>
      </c>
      <c r="G320" s="130" t="s">
        <v>335</v>
      </c>
      <c r="H320" s="130" t="s">
        <v>336</v>
      </c>
      <c r="I320" s="130" t="s">
        <v>74</v>
      </c>
      <c r="J320" s="130" t="s">
        <v>1133</v>
      </c>
      <c r="K320" s="130" t="s">
        <v>1658</v>
      </c>
      <c r="L320" s="130" t="s">
        <v>1659</v>
      </c>
      <c r="M320" s="130" t="s">
        <v>288</v>
      </c>
      <c r="N320" s="130" t="s">
        <v>289</v>
      </c>
      <c r="Q320" s="130" t="s">
        <v>1660</v>
      </c>
      <c r="R320" s="130" t="s">
        <v>1661</v>
      </c>
      <c r="S320" s="130" t="s">
        <v>292</v>
      </c>
      <c r="T320" s="130" t="s">
        <v>293</v>
      </c>
    </row>
    <row r="321" spans="1:20" x14ac:dyDescent="0.35">
      <c r="A321" s="130" t="s">
        <v>1664</v>
      </c>
      <c r="B321" s="130" t="s">
        <v>1665</v>
      </c>
      <c r="C321" s="130" t="s">
        <v>279</v>
      </c>
      <c r="D321" s="130" t="s">
        <v>1588</v>
      </c>
      <c r="E321" s="130" t="s">
        <v>1589</v>
      </c>
      <c r="F321" s="130" t="s">
        <v>334</v>
      </c>
      <c r="G321" s="130" t="s">
        <v>458</v>
      </c>
      <c r="H321" s="130" t="s">
        <v>459</v>
      </c>
      <c r="I321" s="130" t="s">
        <v>74</v>
      </c>
      <c r="J321" s="130" t="s">
        <v>1133</v>
      </c>
      <c r="K321" s="130" t="s">
        <v>1658</v>
      </c>
      <c r="L321" s="130" t="s">
        <v>1659</v>
      </c>
      <c r="M321" s="130" t="s">
        <v>288</v>
      </c>
      <c r="N321" s="130" t="s">
        <v>289</v>
      </c>
      <c r="Q321" s="130" t="s">
        <v>1660</v>
      </c>
      <c r="R321" s="130" t="s">
        <v>1661</v>
      </c>
      <c r="S321" s="130" t="s">
        <v>292</v>
      </c>
      <c r="T321" s="130" t="s">
        <v>293</v>
      </c>
    </row>
    <row r="322" spans="1:20" x14ac:dyDescent="0.35">
      <c r="A322" s="130" t="s">
        <v>1666</v>
      </c>
      <c r="B322" s="130" t="s">
        <v>1667</v>
      </c>
      <c r="C322" s="130" t="s">
        <v>279</v>
      </c>
      <c r="D322" s="130" t="s">
        <v>1588</v>
      </c>
      <c r="E322" s="130" t="s">
        <v>1589</v>
      </c>
      <c r="F322" s="130" t="s">
        <v>334</v>
      </c>
      <c r="G322" s="130" t="s">
        <v>388</v>
      </c>
      <c r="H322" s="130" t="s">
        <v>389</v>
      </c>
      <c r="I322" s="130" t="s">
        <v>74</v>
      </c>
      <c r="J322" s="130" t="s">
        <v>1133</v>
      </c>
      <c r="K322" s="130" t="s">
        <v>1658</v>
      </c>
      <c r="L322" s="130" t="s">
        <v>1659</v>
      </c>
      <c r="M322" s="130" t="s">
        <v>288</v>
      </c>
      <c r="N322" s="130" t="s">
        <v>289</v>
      </c>
      <c r="Q322" s="130" t="s">
        <v>1660</v>
      </c>
      <c r="R322" s="130" t="s">
        <v>1661</v>
      </c>
      <c r="S322" s="130" t="s">
        <v>292</v>
      </c>
      <c r="T322" s="130" t="s">
        <v>293</v>
      </c>
    </row>
    <row r="323" spans="1:20" x14ac:dyDescent="0.35">
      <c r="A323" s="130" t="s">
        <v>1668</v>
      </c>
      <c r="B323" s="130" t="s">
        <v>1669</v>
      </c>
      <c r="C323" s="130" t="s">
        <v>279</v>
      </c>
      <c r="D323" s="130" t="s">
        <v>1588</v>
      </c>
      <c r="E323" s="130" t="s">
        <v>1589</v>
      </c>
      <c r="F323" s="130" t="s">
        <v>334</v>
      </c>
      <c r="G323" s="130" t="s">
        <v>335</v>
      </c>
      <c r="H323" s="130" t="s">
        <v>336</v>
      </c>
      <c r="I323" s="130" t="s">
        <v>1670</v>
      </c>
      <c r="J323" s="130" t="s">
        <v>1671</v>
      </c>
      <c r="K323" s="130" t="s">
        <v>1672</v>
      </c>
      <c r="L323" s="130" t="s">
        <v>1673</v>
      </c>
      <c r="M323" s="130" t="s">
        <v>288</v>
      </c>
      <c r="N323" s="130" t="s">
        <v>289</v>
      </c>
      <c r="Q323" s="130" t="s">
        <v>1674</v>
      </c>
      <c r="R323" s="130" t="s">
        <v>1671</v>
      </c>
      <c r="S323" s="130" t="s">
        <v>292</v>
      </c>
      <c r="T323" s="130" t="s">
        <v>293</v>
      </c>
    </row>
    <row r="324" spans="1:20" x14ac:dyDescent="0.35">
      <c r="A324" s="130" t="s">
        <v>1675</v>
      </c>
      <c r="B324" s="130" t="s">
        <v>1676</v>
      </c>
      <c r="C324" s="130" t="s">
        <v>279</v>
      </c>
      <c r="D324" s="130" t="s">
        <v>1588</v>
      </c>
      <c r="E324" s="130" t="s">
        <v>1589</v>
      </c>
      <c r="F324" s="130" t="s">
        <v>334</v>
      </c>
      <c r="G324" s="130" t="s">
        <v>335</v>
      </c>
      <c r="H324" s="130" t="s">
        <v>336</v>
      </c>
      <c r="I324" s="130" t="s">
        <v>1677</v>
      </c>
      <c r="J324" s="130" t="s">
        <v>1594</v>
      </c>
      <c r="K324" s="130" t="s">
        <v>1592</v>
      </c>
      <c r="L324" s="130" t="s">
        <v>202</v>
      </c>
      <c r="M324" s="130" t="s">
        <v>288</v>
      </c>
      <c r="N324" s="130" t="s">
        <v>289</v>
      </c>
      <c r="Q324" s="130" t="s">
        <v>1593</v>
      </c>
      <c r="R324" s="130" t="s">
        <v>1594</v>
      </c>
      <c r="S324" s="130" t="s">
        <v>292</v>
      </c>
      <c r="T324" s="130" t="s">
        <v>293</v>
      </c>
    </row>
    <row r="325" spans="1:20" x14ac:dyDescent="0.35">
      <c r="A325" s="130" t="s">
        <v>1678</v>
      </c>
      <c r="B325" s="130" t="s">
        <v>1679</v>
      </c>
      <c r="C325" s="130" t="s">
        <v>279</v>
      </c>
      <c r="D325" s="130" t="s">
        <v>1588</v>
      </c>
      <c r="E325" s="130" t="s">
        <v>1589</v>
      </c>
      <c r="F325" s="130" t="s">
        <v>334</v>
      </c>
      <c r="G325" s="130" t="s">
        <v>458</v>
      </c>
      <c r="H325" s="130" t="s">
        <v>459</v>
      </c>
      <c r="I325" s="130" t="s">
        <v>1677</v>
      </c>
      <c r="J325" s="130" t="s">
        <v>1594</v>
      </c>
      <c r="K325" s="130" t="s">
        <v>1592</v>
      </c>
      <c r="L325" s="130" t="s">
        <v>202</v>
      </c>
      <c r="M325" s="130" t="s">
        <v>288</v>
      </c>
      <c r="N325" s="130" t="s">
        <v>289</v>
      </c>
      <c r="Q325" s="130" t="s">
        <v>1593</v>
      </c>
      <c r="R325" s="130" t="s">
        <v>1594</v>
      </c>
      <c r="S325" s="130" t="s">
        <v>292</v>
      </c>
      <c r="T325" s="130" t="s">
        <v>293</v>
      </c>
    </row>
    <row r="326" spans="1:20" x14ac:dyDescent="0.35">
      <c r="A326" s="130" t="s">
        <v>1680</v>
      </c>
      <c r="B326" s="130" t="s">
        <v>1681</v>
      </c>
      <c r="C326" s="130" t="s">
        <v>279</v>
      </c>
      <c r="D326" s="130" t="s">
        <v>1588</v>
      </c>
      <c r="E326" s="130" t="s">
        <v>1589</v>
      </c>
      <c r="F326" s="130" t="s">
        <v>334</v>
      </c>
      <c r="G326" s="130" t="s">
        <v>388</v>
      </c>
      <c r="H326" s="130" t="s">
        <v>389</v>
      </c>
      <c r="I326" s="130" t="s">
        <v>1677</v>
      </c>
      <c r="J326" s="130" t="s">
        <v>1594</v>
      </c>
      <c r="K326" s="130" t="s">
        <v>1592</v>
      </c>
      <c r="L326" s="130" t="s">
        <v>202</v>
      </c>
      <c r="M326" s="130" t="s">
        <v>288</v>
      </c>
      <c r="N326" s="130" t="s">
        <v>289</v>
      </c>
      <c r="Q326" s="130" t="s">
        <v>1593</v>
      </c>
      <c r="R326" s="130" t="s">
        <v>1594</v>
      </c>
      <c r="S326" s="130" t="s">
        <v>292</v>
      </c>
      <c r="T326" s="130" t="s">
        <v>293</v>
      </c>
    </row>
    <row r="327" spans="1:20" x14ac:dyDescent="0.35">
      <c r="A327" s="130" t="s">
        <v>1682</v>
      </c>
      <c r="B327" s="130" t="s">
        <v>1683</v>
      </c>
      <c r="C327" s="130" t="s">
        <v>279</v>
      </c>
      <c r="D327" s="130" t="s">
        <v>1588</v>
      </c>
      <c r="E327" s="130" t="s">
        <v>1589</v>
      </c>
      <c r="F327" s="130" t="s">
        <v>474</v>
      </c>
      <c r="G327" s="130" t="s">
        <v>432</v>
      </c>
      <c r="H327" s="130" t="s">
        <v>433</v>
      </c>
      <c r="I327" s="130" t="s">
        <v>74</v>
      </c>
      <c r="J327" s="130" t="s">
        <v>1133</v>
      </c>
      <c r="K327" s="130" t="s">
        <v>1684</v>
      </c>
      <c r="L327" s="130" t="s">
        <v>1685</v>
      </c>
      <c r="M327" s="130" t="s">
        <v>436</v>
      </c>
      <c r="N327" s="130" t="s">
        <v>437</v>
      </c>
      <c r="Q327" s="130" t="s">
        <v>1686</v>
      </c>
      <c r="R327" s="130" t="s">
        <v>1687</v>
      </c>
      <c r="S327" s="130" t="s">
        <v>292</v>
      </c>
      <c r="T327" s="130" t="s">
        <v>293</v>
      </c>
    </row>
    <row r="328" spans="1:20" x14ac:dyDescent="0.35">
      <c r="A328" s="130" t="s">
        <v>1688</v>
      </c>
      <c r="B328" s="130" t="s">
        <v>1689</v>
      </c>
      <c r="C328" s="130" t="s">
        <v>279</v>
      </c>
      <c r="D328" s="130" t="s">
        <v>1588</v>
      </c>
      <c r="E328" s="130" t="s">
        <v>1589</v>
      </c>
      <c r="F328" s="130" t="s">
        <v>474</v>
      </c>
      <c r="G328" s="130" t="s">
        <v>432</v>
      </c>
      <c r="H328" s="130" t="s">
        <v>433</v>
      </c>
      <c r="I328" s="130" t="s">
        <v>74</v>
      </c>
      <c r="J328" s="130" t="s">
        <v>1133</v>
      </c>
      <c r="K328" s="130" t="s">
        <v>1592</v>
      </c>
      <c r="L328" s="130" t="s">
        <v>202</v>
      </c>
      <c r="M328" s="130" t="s">
        <v>436</v>
      </c>
      <c r="N328" s="130" t="s">
        <v>437</v>
      </c>
      <c r="Q328" s="130" t="s">
        <v>1690</v>
      </c>
      <c r="R328" s="130" t="s">
        <v>1691</v>
      </c>
      <c r="S328" s="130" t="s">
        <v>292</v>
      </c>
      <c r="T328" s="130" t="s">
        <v>293</v>
      </c>
    </row>
    <row r="329" spans="1:20" x14ac:dyDescent="0.35">
      <c r="A329" s="130" t="s">
        <v>1692</v>
      </c>
      <c r="B329" s="130" t="s">
        <v>1693</v>
      </c>
      <c r="C329" s="130" t="s">
        <v>279</v>
      </c>
      <c r="D329" s="130" t="s">
        <v>1588</v>
      </c>
      <c r="E329" s="130" t="s">
        <v>1589</v>
      </c>
      <c r="F329" s="130" t="s">
        <v>474</v>
      </c>
      <c r="G329" s="130" t="s">
        <v>432</v>
      </c>
      <c r="H329" s="130" t="s">
        <v>433</v>
      </c>
      <c r="I329" s="130" t="s">
        <v>460</v>
      </c>
      <c r="J329" s="130" t="s">
        <v>461</v>
      </c>
      <c r="K329" s="130" t="s">
        <v>1694</v>
      </c>
      <c r="L329" s="130" t="s">
        <v>1695</v>
      </c>
      <c r="M329" s="130" t="s">
        <v>436</v>
      </c>
      <c r="N329" s="130" t="s">
        <v>437</v>
      </c>
      <c r="Q329" s="130" t="s">
        <v>1696</v>
      </c>
      <c r="R329" s="130" t="s">
        <v>463</v>
      </c>
      <c r="S329" s="130" t="s">
        <v>292</v>
      </c>
      <c r="T329" s="130" t="s">
        <v>293</v>
      </c>
    </row>
    <row r="330" spans="1:20" x14ac:dyDescent="0.35">
      <c r="A330" s="130" t="s">
        <v>1697</v>
      </c>
      <c r="B330" s="130" t="s">
        <v>1698</v>
      </c>
      <c r="C330" s="130" t="s">
        <v>279</v>
      </c>
      <c r="D330" s="130" t="s">
        <v>1588</v>
      </c>
      <c r="E330" s="130" t="s">
        <v>1589</v>
      </c>
      <c r="F330" s="130" t="s">
        <v>474</v>
      </c>
      <c r="G330" s="130" t="s">
        <v>346</v>
      </c>
      <c r="H330" s="130" t="s">
        <v>347</v>
      </c>
      <c r="I330" s="130" t="s">
        <v>74</v>
      </c>
      <c r="J330" s="130" t="s">
        <v>1133</v>
      </c>
      <c r="K330" s="130" t="s">
        <v>1699</v>
      </c>
      <c r="L330" s="130" t="s">
        <v>1700</v>
      </c>
      <c r="M330" s="130" t="s">
        <v>288</v>
      </c>
      <c r="N330" s="130" t="s">
        <v>289</v>
      </c>
      <c r="Q330" s="130" t="s">
        <v>1701</v>
      </c>
      <c r="R330" s="130" t="s">
        <v>1702</v>
      </c>
      <c r="S330" s="130" t="s">
        <v>292</v>
      </c>
      <c r="T330" s="130" t="s">
        <v>293</v>
      </c>
    </row>
    <row r="331" spans="1:20" x14ac:dyDescent="0.35">
      <c r="A331" s="130" t="s">
        <v>1703</v>
      </c>
      <c r="B331" s="130" t="s">
        <v>1704</v>
      </c>
      <c r="C331" s="130" t="s">
        <v>279</v>
      </c>
      <c r="D331" s="130" t="s">
        <v>1588</v>
      </c>
      <c r="E331" s="130" t="s">
        <v>1589</v>
      </c>
      <c r="F331" s="130" t="s">
        <v>474</v>
      </c>
      <c r="G331" s="130" t="s">
        <v>936</v>
      </c>
      <c r="H331" s="130" t="s">
        <v>87</v>
      </c>
      <c r="I331" s="130" t="s">
        <v>74</v>
      </c>
      <c r="J331" s="130" t="s">
        <v>1133</v>
      </c>
      <c r="K331" s="130" t="s">
        <v>1699</v>
      </c>
      <c r="L331" s="130" t="s">
        <v>1700</v>
      </c>
      <c r="M331" s="130" t="s">
        <v>288</v>
      </c>
      <c r="N331" s="130" t="s">
        <v>289</v>
      </c>
      <c r="Q331" s="130" t="s">
        <v>1701</v>
      </c>
      <c r="R331" s="130" t="s">
        <v>1702</v>
      </c>
      <c r="S331" s="130" t="s">
        <v>292</v>
      </c>
      <c r="T331" s="130" t="s">
        <v>293</v>
      </c>
    </row>
    <row r="332" spans="1:20" x14ac:dyDescent="0.35">
      <c r="A332" s="130" t="s">
        <v>1705</v>
      </c>
      <c r="B332" s="130" t="s">
        <v>1706</v>
      </c>
      <c r="C332" s="130" t="s">
        <v>279</v>
      </c>
      <c r="D332" s="130" t="s">
        <v>1588</v>
      </c>
      <c r="E332" s="130" t="s">
        <v>1589</v>
      </c>
      <c r="F332" s="130" t="s">
        <v>474</v>
      </c>
      <c r="G332" s="130" t="s">
        <v>458</v>
      </c>
      <c r="H332" s="130" t="s">
        <v>459</v>
      </c>
      <c r="I332" s="130" t="s">
        <v>74</v>
      </c>
      <c r="J332" s="130" t="s">
        <v>1133</v>
      </c>
      <c r="K332" s="130" t="s">
        <v>1699</v>
      </c>
      <c r="L332" s="130" t="s">
        <v>1700</v>
      </c>
      <c r="M332" s="130" t="s">
        <v>288</v>
      </c>
      <c r="N332" s="130" t="s">
        <v>289</v>
      </c>
      <c r="Q332" s="130" t="s">
        <v>1701</v>
      </c>
      <c r="R332" s="130" t="s">
        <v>1702</v>
      </c>
      <c r="S332" s="130" t="s">
        <v>292</v>
      </c>
      <c r="T332" s="130" t="s">
        <v>293</v>
      </c>
    </row>
    <row r="333" spans="1:20" x14ac:dyDescent="0.35">
      <c r="A333" s="130" t="s">
        <v>1707</v>
      </c>
      <c r="B333" s="130" t="s">
        <v>1708</v>
      </c>
      <c r="C333" s="130" t="s">
        <v>279</v>
      </c>
      <c r="D333" s="130" t="s">
        <v>1588</v>
      </c>
      <c r="E333" s="130" t="s">
        <v>1589</v>
      </c>
      <c r="F333" s="130" t="s">
        <v>474</v>
      </c>
      <c r="G333" s="130" t="s">
        <v>388</v>
      </c>
      <c r="H333" s="130" t="s">
        <v>389</v>
      </c>
      <c r="I333" s="130" t="s">
        <v>74</v>
      </c>
      <c r="J333" s="130" t="s">
        <v>1133</v>
      </c>
      <c r="K333" s="130" t="s">
        <v>1699</v>
      </c>
      <c r="L333" s="130" t="s">
        <v>1700</v>
      </c>
      <c r="M333" s="130" t="s">
        <v>288</v>
      </c>
      <c r="N333" s="130" t="s">
        <v>289</v>
      </c>
      <c r="Q333" s="130" t="s">
        <v>1701</v>
      </c>
      <c r="R333" s="130" t="s">
        <v>1702</v>
      </c>
      <c r="S333" s="130" t="s">
        <v>292</v>
      </c>
      <c r="T333" s="130" t="s">
        <v>293</v>
      </c>
    </row>
    <row r="334" spans="1:20" x14ac:dyDescent="0.35">
      <c r="A334" s="130" t="s">
        <v>1709</v>
      </c>
      <c r="B334" s="130" t="s">
        <v>1710</v>
      </c>
      <c r="C334" s="130" t="s">
        <v>279</v>
      </c>
      <c r="D334" s="130" t="s">
        <v>1588</v>
      </c>
      <c r="E334" s="130" t="s">
        <v>1589</v>
      </c>
      <c r="F334" s="130" t="s">
        <v>345</v>
      </c>
      <c r="G334" s="130" t="s">
        <v>458</v>
      </c>
      <c r="H334" s="130" t="s">
        <v>459</v>
      </c>
      <c r="I334" s="130" t="s">
        <v>74</v>
      </c>
      <c r="J334" s="130" t="s">
        <v>1133</v>
      </c>
      <c r="K334" s="130" t="s">
        <v>1711</v>
      </c>
      <c r="L334" s="130" t="s">
        <v>1712</v>
      </c>
      <c r="M334" s="130" t="s">
        <v>288</v>
      </c>
      <c r="N334" s="130" t="s">
        <v>289</v>
      </c>
      <c r="Q334" s="130" t="s">
        <v>1713</v>
      </c>
      <c r="R334" s="130" t="s">
        <v>1714</v>
      </c>
      <c r="S334" s="130" t="s">
        <v>292</v>
      </c>
      <c r="T334" s="130" t="s">
        <v>293</v>
      </c>
    </row>
    <row r="335" spans="1:20" x14ac:dyDescent="0.35">
      <c r="A335" s="130" t="s">
        <v>1715</v>
      </c>
      <c r="B335" s="130" t="s">
        <v>1716</v>
      </c>
      <c r="C335" s="130" t="s">
        <v>279</v>
      </c>
      <c r="D335" s="130" t="s">
        <v>1588</v>
      </c>
      <c r="E335" s="130" t="s">
        <v>1589</v>
      </c>
      <c r="F335" s="130" t="s">
        <v>345</v>
      </c>
      <c r="G335" s="130" t="s">
        <v>388</v>
      </c>
      <c r="H335" s="130" t="s">
        <v>389</v>
      </c>
      <c r="I335" s="130" t="s">
        <v>74</v>
      </c>
      <c r="J335" s="130" t="s">
        <v>1133</v>
      </c>
      <c r="K335" s="130" t="s">
        <v>1711</v>
      </c>
      <c r="L335" s="130" t="s">
        <v>1712</v>
      </c>
      <c r="M335" s="130" t="s">
        <v>288</v>
      </c>
      <c r="N335" s="130" t="s">
        <v>289</v>
      </c>
      <c r="Q335" s="130" t="s">
        <v>1713</v>
      </c>
      <c r="R335" s="130" t="s">
        <v>1714</v>
      </c>
      <c r="S335" s="130" t="s">
        <v>292</v>
      </c>
      <c r="T335" s="130" t="s">
        <v>293</v>
      </c>
    </row>
    <row r="336" spans="1:20" x14ac:dyDescent="0.35">
      <c r="A336" s="130" t="s">
        <v>1717</v>
      </c>
      <c r="B336" s="130" t="s">
        <v>1718</v>
      </c>
      <c r="C336" s="130" t="s">
        <v>279</v>
      </c>
      <c r="D336" s="130" t="s">
        <v>1588</v>
      </c>
      <c r="E336" s="130" t="s">
        <v>1589</v>
      </c>
      <c r="F336" s="130" t="s">
        <v>345</v>
      </c>
      <c r="G336" s="130" t="s">
        <v>346</v>
      </c>
      <c r="H336" s="130" t="s">
        <v>347</v>
      </c>
      <c r="I336" s="130" t="s">
        <v>74</v>
      </c>
      <c r="J336" s="130" t="s">
        <v>1133</v>
      </c>
      <c r="K336" s="130" t="s">
        <v>1711</v>
      </c>
      <c r="L336" s="130" t="s">
        <v>1712</v>
      </c>
      <c r="M336" s="130" t="s">
        <v>288</v>
      </c>
      <c r="N336" s="130" t="s">
        <v>289</v>
      </c>
      <c r="Q336" s="130" t="s">
        <v>1713</v>
      </c>
      <c r="R336" s="130" t="s">
        <v>1714</v>
      </c>
      <c r="S336" s="130" t="s">
        <v>292</v>
      </c>
      <c r="T336" s="130" t="s">
        <v>293</v>
      </c>
    </row>
    <row r="337" spans="1:20" x14ac:dyDescent="0.35">
      <c r="A337" s="130" t="s">
        <v>1719</v>
      </c>
      <c r="B337" s="130" t="s">
        <v>1720</v>
      </c>
      <c r="C337" s="130" t="s">
        <v>279</v>
      </c>
      <c r="D337" s="130" t="s">
        <v>1588</v>
      </c>
      <c r="E337" s="130" t="s">
        <v>1589</v>
      </c>
      <c r="F337" s="130" t="s">
        <v>345</v>
      </c>
      <c r="G337" s="130" t="s">
        <v>936</v>
      </c>
      <c r="H337" s="130" t="s">
        <v>87</v>
      </c>
      <c r="I337" s="130" t="s">
        <v>74</v>
      </c>
      <c r="J337" s="130" t="s">
        <v>1133</v>
      </c>
      <c r="K337" s="130" t="s">
        <v>1711</v>
      </c>
      <c r="L337" s="130" t="s">
        <v>1712</v>
      </c>
      <c r="M337" s="130" t="s">
        <v>288</v>
      </c>
      <c r="N337" s="130" t="s">
        <v>289</v>
      </c>
      <c r="Q337" s="130" t="s">
        <v>1713</v>
      </c>
      <c r="R337" s="130" t="s">
        <v>1714</v>
      </c>
      <c r="S337" s="130" t="s">
        <v>292</v>
      </c>
      <c r="T337" s="130" t="s">
        <v>293</v>
      </c>
    </row>
    <row r="338" spans="1:20" x14ac:dyDescent="0.35">
      <c r="A338" s="130" t="s">
        <v>1721</v>
      </c>
      <c r="B338" s="130" t="s">
        <v>1722</v>
      </c>
      <c r="C338" s="130" t="s">
        <v>279</v>
      </c>
      <c r="D338" s="130" t="s">
        <v>1588</v>
      </c>
      <c r="E338" s="130" t="s">
        <v>1589</v>
      </c>
      <c r="F338" s="130" t="s">
        <v>345</v>
      </c>
      <c r="G338" s="130" t="s">
        <v>335</v>
      </c>
      <c r="H338" s="130" t="s">
        <v>336</v>
      </c>
      <c r="I338" s="130" t="s">
        <v>74</v>
      </c>
      <c r="J338" s="130" t="s">
        <v>1133</v>
      </c>
      <c r="K338" s="130" t="s">
        <v>1711</v>
      </c>
      <c r="L338" s="130" t="s">
        <v>1712</v>
      </c>
      <c r="M338" s="130" t="s">
        <v>288</v>
      </c>
      <c r="N338" s="130" t="s">
        <v>289</v>
      </c>
      <c r="Q338" s="130" t="s">
        <v>1713</v>
      </c>
      <c r="R338" s="130" t="s">
        <v>1714</v>
      </c>
      <c r="S338" s="130" t="s">
        <v>292</v>
      </c>
      <c r="T338" s="130" t="s">
        <v>293</v>
      </c>
    </row>
    <row r="339" spans="1:20" x14ac:dyDescent="0.35">
      <c r="A339" s="130" t="s">
        <v>1723</v>
      </c>
      <c r="B339" s="130" t="s">
        <v>1724</v>
      </c>
      <c r="C339" s="130" t="s">
        <v>279</v>
      </c>
      <c r="D339" s="130" t="s">
        <v>1588</v>
      </c>
      <c r="E339" s="130" t="s">
        <v>1589</v>
      </c>
      <c r="F339" s="130" t="s">
        <v>345</v>
      </c>
      <c r="G339" s="130" t="s">
        <v>346</v>
      </c>
      <c r="H339" s="130" t="s">
        <v>347</v>
      </c>
      <c r="I339" s="130" t="s">
        <v>74</v>
      </c>
      <c r="J339" s="130" t="s">
        <v>1133</v>
      </c>
      <c r="K339" s="130" t="s">
        <v>1694</v>
      </c>
      <c r="L339" s="130" t="s">
        <v>1695</v>
      </c>
      <c r="M339" s="130" t="s">
        <v>288</v>
      </c>
      <c r="N339" s="130" t="s">
        <v>289</v>
      </c>
      <c r="Q339" s="130" t="s">
        <v>1725</v>
      </c>
      <c r="R339" s="130" t="s">
        <v>1726</v>
      </c>
      <c r="S339" s="130" t="s">
        <v>292</v>
      </c>
      <c r="T339" s="130" t="s">
        <v>293</v>
      </c>
    </row>
    <row r="340" spans="1:20" x14ac:dyDescent="0.35">
      <c r="A340" s="130" t="s">
        <v>1727</v>
      </c>
      <c r="B340" s="130" t="s">
        <v>1728</v>
      </c>
      <c r="C340" s="130" t="s">
        <v>279</v>
      </c>
      <c r="D340" s="130" t="s">
        <v>1588</v>
      </c>
      <c r="E340" s="130" t="s">
        <v>1589</v>
      </c>
      <c r="F340" s="130" t="s">
        <v>345</v>
      </c>
      <c r="G340" s="130" t="s">
        <v>335</v>
      </c>
      <c r="H340" s="130" t="s">
        <v>336</v>
      </c>
      <c r="I340" s="130" t="s">
        <v>74</v>
      </c>
      <c r="J340" s="130" t="s">
        <v>1133</v>
      </c>
      <c r="K340" s="130" t="s">
        <v>1694</v>
      </c>
      <c r="L340" s="130" t="s">
        <v>1695</v>
      </c>
      <c r="M340" s="130" t="s">
        <v>288</v>
      </c>
      <c r="N340" s="130" t="s">
        <v>289</v>
      </c>
      <c r="Q340" s="130" t="s">
        <v>1725</v>
      </c>
      <c r="R340" s="130" t="s">
        <v>1726</v>
      </c>
      <c r="S340" s="130" t="s">
        <v>292</v>
      </c>
      <c r="T340" s="130" t="s">
        <v>293</v>
      </c>
    </row>
    <row r="341" spans="1:20" x14ac:dyDescent="0.35">
      <c r="A341" s="130" t="s">
        <v>1729</v>
      </c>
      <c r="B341" s="130" t="s">
        <v>1730</v>
      </c>
      <c r="C341" s="130" t="s">
        <v>279</v>
      </c>
      <c r="D341" s="130" t="s">
        <v>1588</v>
      </c>
      <c r="E341" s="130" t="s">
        <v>1589</v>
      </c>
      <c r="F341" s="130" t="s">
        <v>345</v>
      </c>
      <c r="G341" s="130" t="s">
        <v>458</v>
      </c>
      <c r="H341" s="130" t="s">
        <v>459</v>
      </c>
      <c r="I341" s="130" t="s">
        <v>74</v>
      </c>
      <c r="J341" s="130" t="s">
        <v>1133</v>
      </c>
      <c r="K341" s="130" t="s">
        <v>1694</v>
      </c>
      <c r="L341" s="130" t="s">
        <v>1695</v>
      </c>
      <c r="M341" s="130" t="s">
        <v>288</v>
      </c>
      <c r="N341" s="130" t="s">
        <v>289</v>
      </c>
      <c r="Q341" s="130" t="s">
        <v>1725</v>
      </c>
      <c r="R341" s="130" t="s">
        <v>1726</v>
      </c>
      <c r="S341" s="130" t="s">
        <v>292</v>
      </c>
      <c r="T341" s="130" t="s">
        <v>293</v>
      </c>
    </row>
    <row r="342" spans="1:20" x14ac:dyDescent="0.35">
      <c r="A342" s="130" t="s">
        <v>1731</v>
      </c>
      <c r="B342" s="130" t="s">
        <v>1732</v>
      </c>
      <c r="C342" s="130" t="s">
        <v>279</v>
      </c>
      <c r="D342" s="130" t="s">
        <v>1588</v>
      </c>
      <c r="E342" s="130" t="s">
        <v>1589</v>
      </c>
      <c r="F342" s="130" t="s">
        <v>345</v>
      </c>
      <c r="G342" s="130" t="s">
        <v>388</v>
      </c>
      <c r="H342" s="130" t="s">
        <v>389</v>
      </c>
      <c r="I342" s="130" t="s">
        <v>74</v>
      </c>
      <c r="J342" s="130" t="s">
        <v>1133</v>
      </c>
      <c r="K342" s="130" t="s">
        <v>1694</v>
      </c>
      <c r="L342" s="130" t="s">
        <v>1695</v>
      </c>
      <c r="M342" s="130" t="s">
        <v>288</v>
      </c>
      <c r="N342" s="130" t="s">
        <v>289</v>
      </c>
      <c r="Q342" s="130" t="s">
        <v>1725</v>
      </c>
      <c r="R342" s="130" t="s">
        <v>1726</v>
      </c>
      <c r="S342" s="130" t="s">
        <v>292</v>
      </c>
      <c r="T342" s="130" t="s">
        <v>293</v>
      </c>
    </row>
    <row r="343" spans="1:20" x14ac:dyDescent="0.35">
      <c r="A343" s="130" t="s">
        <v>1733</v>
      </c>
      <c r="B343" s="130" t="s">
        <v>1734</v>
      </c>
      <c r="C343" s="130" t="s">
        <v>279</v>
      </c>
      <c r="D343" s="130" t="s">
        <v>1588</v>
      </c>
      <c r="E343" s="130" t="s">
        <v>1589</v>
      </c>
      <c r="F343" s="130" t="s">
        <v>345</v>
      </c>
      <c r="G343" s="130" t="s">
        <v>346</v>
      </c>
      <c r="H343" s="130" t="s">
        <v>347</v>
      </c>
      <c r="I343" s="130" t="s">
        <v>74</v>
      </c>
      <c r="J343" s="130" t="s">
        <v>1133</v>
      </c>
      <c r="K343" s="130" t="s">
        <v>1735</v>
      </c>
      <c r="L343" s="130" t="s">
        <v>1736</v>
      </c>
      <c r="M343" s="130" t="s">
        <v>288</v>
      </c>
      <c r="N343" s="130" t="s">
        <v>289</v>
      </c>
      <c r="Q343" s="130" t="s">
        <v>1737</v>
      </c>
      <c r="R343" s="130" t="s">
        <v>1738</v>
      </c>
      <c r="S343" s="130" t="s">
        <v>292</v>
      </c>
      <c r="T343" s="130" t="s">
        <v>293</v>
      </c>
    </row>
    <row r="344" spans="1:20" x14ac:dyDescent="0.35">
      <c r="A344" s="130" t="s">
        <v>1739</v>
      </c>
      <c r="B344" s="130" t="s">
        <v>1740</v>
      </c>
      <c r="C344" s="130" t="s">
        <v>279</v>
      </c>
      <c r="D344" s="130" t="s">
        <v>1588</v>
      </c>
      <c r="E344" s="130" t="s">
        <v>1589</v>
      </c>
      <c r="F344" s="130" t="s">
        <v>345</v>
      </c>
      <c r="G344" s="130" t="s">
        <v>936</v>
      </c>
      <c r="H344" s="130" t="s">
        <v>87</v>
      </c>
      <c r="I344" s="130" t="s">
        <v>74</v>
      </c>
      <c r="J344" s="130" t="s">
        <v>1133</v>
      </c>
      <c r="K344" s="130" t="s">
        <v>1735</v>
      </c>
      <c r="L344" s="130" t="s">
        <v>1736</v>
      </c>
      <c r="M344" s="130" t="s">
        <v>288</v>
      </c>
      <c r="N344" s="130" t="s">
        <v>289</v>
      </c>
      <c r="Q344" s="130" t="s">
        <v>1737</v>
      </c>
      <c r="R344" s="130" t="s">
        <v>1738</v>
      </c>
      <c r="S344" s="130" t="s">
        <v>292</v>
      </c>
      <c r="T344" s="130" t="s">
        <v>293</v>
      </c>
    </row>
    <row r="345" spans="1:20" x14ac:dyDescent="0.35">
      <c r="A345" s="130" t="s">
        <v>1741</v>
      </c>
      <c r="B345" s="130" t="s">
        <v>1742</v>
      </c>
      <c r="C345" s="130" t="s">
        <v>279</v>
      </c>
      <c r="D345" s="130" t="s">
        <v>1588</v>
      </c>
      <c r="E345" s="130" t="s">
        <v>1589</v>
      </c>
      <c r="F345" s="130" t="s">
        <v>345</v>
      </c>
      <c r="G345" s="130" t="s">
        <v>335</v>
      </c>
      <c r="H345" s="130" t="s">
        <v>336</v>
      </c>
      <c r="I345" s="130" t="s">
        <v>74</v>
      </c>
      <c r="J345" s="130" t="s">
        <v>1133</v>
      </c>
      <c r="K345" s="130" t="s">
        <v>1735</v>
      </c>
      <c r="L345" s="130" t="s">
        <v>1736</v>
      </c>
      <c r="M345" s="130" t="s">
        <v>288</v>
      </c>
      <c r="N345" s="130" t="s">
        <v>289</v>
      </c>
      <c r="Q345" s="130" t="s">
        <v>1737</v>
      </c>
      <c r="R345" s="130" t="s">
        <v>1738</v>
      </c>
      <c r="S345" s="130" t="s">
        <v>292</v>
      </c>
      <c r="T345" s="130" t="s">
        <v>293</v>
      </c>
    </row>
    <row r="346" spans="1:20" x14ac:dyDescent="0.35">
      <c r="A346" s="130" t="s">
        <v>1743</v>
      </c>
      <c r="B346" s="130" t="s">
        <v>1744</v>
      </c>
      <c r="C346" s="130" t="s">
        <v>279</v>
      </c>
      <c r="D346" s="130" t="s">
        <v>1588</v>
      </c>
      <c r="E346" s="130" t="s">
        <v>1589</v>
      </c>
      <c r="F346" s="130" t="s">
        <v>345</v>
      </c>
      <c r="G346" s="130" t="s">
        <v>458</v>
      </c>
      <c r="H346" s="130" t="s">
        <v>459</v>
      </c>
      <c r="I346" s="130" t="s">
        <v>74</v>
      </c>
      <c r="J346" s="130" t="s">
        <v>1133</v>
      </c>
      <c r="K346" s="130" t="s">
        <v>1735</v>
      </c>
      <c r="L346" s="130" t="s">
        <v>1736</v>
      </c>
      <c r="M346" s="130" t="s">
        <v>288</v>
      </c>
      <c r="N346" s="130" t="s">
        <v>289</v>
      </c>
      <c r="Q346" s="130" t="s">
        <v>1737</v>
      </c>
      <c r="R346" s="130" t="s">
        <v>1738</v>
      </c>
      <c r="S346" s="130" t="s">
        <v>292</v>
      </c>
      <c r="T346" s="130" t="s">
        <v>293</v>
      </c>
    </row>
    <row r="347" spans="1:20" x14ac:dyDescent="0.35">
      <c r="A347" s="130" t="s">
        <v>1745</v>
      </c>
      <c r="B347" s="130" t="s">
        <v>1746</v>
      </c>
      <c r="C347" s="130" t="s">
        <v>279</v>
      </c>
      <c r="D347" s="130" t="s">
        <v>1588</v>
      </c>
      <c r="E347" s="130" t="s">
        <v>1589</v>
      </c>
      <c r="F347" s="130" t="s">
        <v>345</v>
      </c>
      <c r="G347" s="130" t="s">
        <v>388</v>
      </c>
      <c r="H347" s="130" t="s">
        <v>389</v>
      </c>
      <c r="I347" s="130" t="s">
        <v>74</v>
      </c>
      <c r="J347" s="130" t="s">
        <v>1133</v>
      </c>
      <c r="K347" s="130" t="s">
        <v>1735</v>
      </c>
      <c r="L347" s="130" t="s">
        <v>1736</v>
      </c>
      <c r="M347" s="130" t="s">
        <v>288</v>
      </c>
      <c r="N347" s="130" t="s">
        <v>289</v>
      </c>
      <c r="Q347" s="130" t="s">
        <v>1737</v>
      </c>
      <c r="R347" s="130" t="s">
        <v>1738</v>
      </c>
      <c r="S347" s="130" t="s">
        <v>292</v>
      </c>
      <c r="T347" s="130" t="s">
        <v>293</v>
      </c>
    </row>
    <row r="348" spans="1:20" x14ac:dyDescent="0.35">
      <c r="A348" s="130" t="s">
        <v>1747</v>
      </c>
      <c r="B348" s="130" t="s">
        <v>1748</v>
      </c>
      <c r="C348" s="130" t="s">
        <v>279</v>
      </c>
      <c r="D348" s="130" t="s">
        <v>1588</v>
      </c>
      <c r="E348" s="130" t="s">
        <v>1589</v>
      </c>
      <c r="F348" s="130" t="s">
        <v>345</v>
      </c>
      <c r="G348" s="130" t="s">
        <v>936</v>
      </c>
      <c r="H348" s="130" t="s">
        <v>87</v>
      </c>
      <c r="I348" s="130" t="s">
        <v>75</v>
      </c>
      <c r="J348" s="130" t="s">
        <v>485</v>
      </c>
      <c r="K348" s="130" t="s">
        <v>1711</v>
      </c>
      <c r="L348" s="130" t="s">
        <v>1712</v>
      </c>
      <c r="M348" s="130" t="s">
        <v>288</v>
      </c>
      <c r="N348" s="130" t="s">
        <v>289</v>
      </c>
      <c r="Q348" s="130" t="s">
        <v>1749</v>
      </c>
      <c r="R348" s="130" t="s">
        <v>1750</v>
      </c>
      <c r="S348" s="130" t="s">
        <v>292</v>
      </c>
      <c r="T348" s="130" t="s">
        <v>293</v>
      </c>
    </row>
    <row r="349" spans="1:20" x14ac:dyDescent="0.35">
      <c r="A349" s="130" t="s">
        <v>1751</v>
      </c>
      <c r="B349" s="130" t="s">
        <v>1752</v>
      </c>
      <c r="C349" s="130" t="s">
        <v>279</v>
      </c>
      <c r="D349" s="130" t="s">
        <v>1588</v>
      </c>
      <c r="E349" s="130" t="s">
        <v>1589</v>
      </c>
      <c r="F349" s="130" t="s">
        <v>345</v>
      </c>
      <c r="G349" s="130" t="s">
        <v>346</v>
      </c>
      <c r="H349" s="130" t="s">
        <v>347</v>
      </c>
      <c r="I349" s="130" t="s">
        <v>75</v>
      </c>
      <c r="J349" s="130" t="s">
        <v>485</v>
      </c>
      <c r="K349" s="130" t="s">
        <v>1711</v>
      </c>
      <c r="L349" s="130" t="s">
        <v>1712</v>
      </c>
      <c r="M349" s="130" t="s">
        <v>288</v>
      </c>
      <c r="N349" s="130" t="s">
        <v>289</v>
      </c>
      <c r="Q349" s="130" t="s">
        <v>1749</v>
      </c>
      <c r="R349" s="130" t="s">
        <v>1750</v>
      </c>
      <c r="S349" s="130" t="s">
        <v>292</v>
      </c>
      <c r="T349" s="130" t="s">
        <v>293</v>
      </c>
    </row>
    <row r="350" spans="1:20" x14ac:dyDescent="0.35">
      <c r="A350" s="130" t="s">
        <v>1753</v>
      </c>
      <c r="B350" s="130" t="s">
        <v>1348</v>
      </c>
      <c r="C350" s="130" t="s">
        <v>279</v>
      </c>
      <c r="D350" s="130" t="s">
        <v>1588</v>
      </c>
      <c r="E350" s="130" t="s">
        <v>1589</v>
      </c>
      <c r="F350" s="130" t="s">
        <v>345</v>
      </c>
      <c r="G350" s="130" t="s">
        <v>388</v>
      </c>
      <c r="H350" s="130" t="s">
        <v>389</v>
      </c>
      <c r="I350" s="130" t="s">
        <v>75</v>
      </c>
      <c r="J350" s="130" t="s">
        <v>485</v>
      </c>
      <c r="K350" s="130" t="s">
        <v>1754</v>
      </c>
      <c r="L350" s="130" t="s">
        <v>1755</v>
      </c>
      <c r="M350" s="130" t="s">
        <v>288</v>
      </c>
      <c r="N350" s="130" t="s">
        <v>289</v>
      </c>
      <c r="Q350" s="130" t="s">
        <v>1756</v>
      </c>
      <c r="R350" s="130" t="s">
        <v>1340</v>
      </c>
      <c r="S350" s="130" t="s">
        <v>292</v>
      </c>
      <c r="T350" s="130" t="s">
        <v>293</v>
      </c>
    </row>
    <row r="351" spans="1:20" x14ac:dyDescent="0.35">
      <c r="A351" s="130" t="s">
        <v>1757</v>
      </c>
      <c r="B351" s="130" t="s">
        <v>1346</v>
      </c>
      <c r="C351" s="130" t="s">
        <v>279</v>
      </c>
      <c r="D351" s="130" t="s">
        <v>1588</v>
      </c>
      <c r="E351" s="130" t="s">
        <v>1589</v>
      </c>
      <c r="F351" s="130" t="s">
        <v>345</v>
      </c>
      <c r="G351" s="130" t="s">
        <v>458</v>
      </c>
      <c r="H351" s="130" t="s">
        <v>459</v>
      </c>
      <c r="I351" s="130" t="s">
        <v>75</v>
      </c>
      <c r="J351" s="130" t="s">
        <v>485</v>
      </c>
      <c r="K351" s="130" t="s">
        <v>1754</v>
      </c>
      <c r="L351" s="130" t="s">
        <v>1755</v>
      </c>
      <c r="M351" s="130" t="s">
        <v>288</v>
      </c>
      <c r="N351" s="130" t="s">
        <v>289</v>
      </c>
      <c r="Q351" s="130" t="s">
        <v>1756</v>
      </c>
      <c r="R351" s="130" t="s">
        <v>1340</v>
      </c>
      <c r="S351" s="130" t="s">
        <v>292</v>
      </c>
      <c r="T351" s="130" t="s">
        <v>293</v>
      </c>
    </row>
    <row r="352" spans="1:20" x14ac:dyDescent="0.35">
      <c r="A352" s="130" t="s">
        <v>1758</v>
      </c>
      <c r="B352" s="130" t="s">
        <v>1344</v>
      </c>
      <c r="C352" s="130" t="s">
        <v>279</v>
      </c>
      <c r="D352" s="130" t="s">
        <v>1588</v>
      </c>
      <c r="E352" s="130" t="s">
        <v>1589</v>
      </c>
      <c r="F352" s="130" t="s">
        <v>345</v>
      </c>
      <c r="G352" s="130" t="s">
        <v>335</v>
      </c>
      <c r="H352" s="130" t="s">
        <v>336</v>
      </c>
      <c r="I352" s="130" t="s">
        <v>75</v>
      </c>
      <c r="J352" s="130" t="s">
        <v>485</v>
      </c>
      <c r="K352" s="130" t="s">
        <v>1754</v>
      </c>
      <c r="L352" s="130" t="s">
        <v>1755</v>
      </c>
      <c r="M352" s="130" t="s">
        <v>288</v>
      </c>
      <c r="N352" s="130" t="s">
        <v>289</v>
      </c>
      <c r="Q352" s="130" t="s">
        <v>1756</v>
      </c>
      <c r="R352" s="130" t="s">
        <v>1340</v>
      </c>
      <c r="S352" s="130" t="s">
        <v>292</v>
      </c>
      <c r="T352" s="130" t="s">
        <v>293</v>
      </c>
    </row>
    <row r="353" spans="1:20" x14ac:dyDescent="0.35">
      <c r="A353" s="130" t="s">
        <v>1759</v>
      </c>
      <c r="B353" s="130" t="s">
        <v>1348</v>
      </c>
      <c r="C353" s="130" t="s">
        <v>279</v>
      </c>
      <c r="D353" s="130" t="s">
        <v>1588</v>
      </c>
      <c r="E353" s="130" t="s">
        <v>1589</v>
      </c>
      <c r="F353" s="130" t="s">
        <v>345</v>
      </c>
      <c r="G353" s="130" t="s">
        <v>388</v>
      </c>
      <c r="H353" s="130" t="s">
        <v>389</v>
      </c>
      <c r="I353" s="130" t="s">
        <v>75</v>
      </c>
      <c r="J353" s="130" t="s">
        <v>485</v>
      </c>
      <c r="K353" s="130" t="s">
        <v>1754</v>
      </c>
      <c r="L353" s="130" t="s">
        <v>1755</v>
      </c>
      <c r="M353" s="130" t="s">
        <v>288</v>
      </c>
      <c r="N353" s="130" t="s">
        <v>289</v>
      </c>
      <c r="Q353" s="130" t="s">
        <v>1760</v>
      </c>
      <c r="R353" s="130" t="s">
        <v>1340</v>
      </c>
      <c r="S353" s="130" t="s">
        <v>292</v>
      </c>
      <c r="T353" s="130" t="s">
        <v>293</v>
      </c>
    </row>
    <row r="354" spans="1:20" x14ac:dyDescent="0.35">
      <c r="A354" s="130" t="s">
        <v>1761</v>
      </c>
      <c r="B354" s="130" t="s">
        <v>1346</v>
      </c>
      <c r="C354" s="130" t="s">
        <v>279</v>
      </c>
      <c r="D354" s="130" t="s">
        <v>1588</v>
      </c>
      <c r="E354" s="130" t="s">
        <v>1589</v>
      </c>
      <c r="F354" s="130" t="s">
        <v>345</v>
      </c>
      <c r="G354" s="130" t="s">
        <v>458</v>
      </c>
      <c r="H354" s="130" t="s">
        <v>459</v>
      </c>
      <c r="I354" s="130" t="s">
        <v>75</v>
      </c>
      <c r="J354" s="130" t="s">
        <v>485</v>
      </c>
      <c r="K354" s="130" t="s">
        <v>1754</v>
      </c>
      <c r="L354" s="130" t="s">
        <v>1755</v>
      </c>
      <c r="M354" s="130" t="s">
        <v>288</v>
      </c>
      <c r="N354" s="130" t="s">
        <v>289</v>
      </c>
      <c r="Q354" s="130" t="s">
        <v>1760</v>
      </c>
      <c r="R354" s="130" t="s">
        <v>1340</v>
      </c>
      <c r="S354" s="130" t="s">
        <v>292</v>
      </c>
      <c r="T354" s="130" t="s">
        <v>293</v>
      </c>
    </row>
    <row r="355" spans="1:20" x14ac:dyDescent="0.35">
      <c r="A355" s="130" t="s">
        <v>1762</v>
      </c>
      <c r="B355" s="130" t="s">
        <v>1344</v>
      </c>
      <c r="C355" s="130" t="s">
        <v>279</v>
      </c>
      <c r="D355" s="130" t="s">
        <v>1588</v>
      </c>
      <c r="E355" s="130" t="s">
        <v>1589</v>
      </c>
      <c r="F355" s="130" t="s">
        <v>345</v>
      </c>
      <c r="G355" s="130" t="s">
        <v>335</v>
      </c>
      <c r="H355" s="130" t="s">
        <v>336</v>
      </c>
      <c r="I355" s="130" t="s">
        <v>75</v>
      </c>
      <c r="J355" s="130" t="s">
        <v>485</v>
      </c>
      <c r="K355" s="130" t="s">
        <v>1754</v>
      </c>
      <c r="L355" s="130" t="s">
        <v>1755</v>
      </c>
      <c r="M355" s="130" t="s">
        <v>288</v>
      </c>
      <c r="N355" s="130" t="s">
        <v>289</v>
      </c>
      <c r="Q355" s="130" t="s">
        <v>1760</v>
      </c>
      <c r="R355" s="130" t="s">
        <v>1340</v>
      </c>
      <c r="S355" s="130" t="s">
        <v>292</v>
      </c>
      <c r="T355" s="130" t="s">
        <v>293</v>
      </c>
    </row>
    <row r="356" spans="1:20" x14ac:dyDescent="0.35">
      <c r="A356" s="130" t="s">
        <v>1763</v>
      </c>
      <c r="B356" s="130" t="s">
        <v>1348</v>
      </c>
      <c r="C356" s="130" t="s">
        <v>279</v>
      </c>
      <c r="D356" s="130" t="s">
        <v>1588</v>
      </c>
      <c r="E356" s="130" t="s">
        <v>1589</v>
      </c>
      <c r="F356" s="130" t="s">
        <v>345</v>
      </c>
      <c r="G356" s="130" t="s">
        <v>388</v>
      </c>
      <c r="H356" s="130" t="s">
        <v>389</v>
      </c>
      <c r="I356" s="130" t="s">
        <v>75</v>
      </c>
      <c r="J356" s="130" t="s">
        <v>485</v>
      </c>
      <c r="K356" s="130" t="s">
        <v>1754</v>
      </c>
      <c r="L356" s="130" t="s">
        <v>1755</v>
      </c>
      <c r="M356" s="130" t="s">
        <v>288</v>
      </c>
      <c r="N356" s="130" t="s">
        <v>289</v>
      </c>
      <c r="Q356" s="130" t="s">
        <v>1764</v>
      </c>
      <c r="R356" s="130" t="s">
        <v>1340</v>
      </c>
      <c r="S356" s="130" t="s">
        <v>292</v>
      </c>
      <c r="T356" s="130" t="s">
        <v>293</v>
      </c>
    </row>
    <row r="357" spans="1:20" x14ac:dyDescent="0.35">
      <c r="A357" s="130" t="s">
        <v>1765</v>
      </c>
      <c r="B357" s="130" t="s">
        <v>1346</v>
      </c>
      <c r="C357" s="130" t="s">
        <v>279</v>
      </c>
      <c r="D357" s="130" t="s">
        <v>1588</v>
      </c>
      <c r="E357" s="130" t="s">
        <v>1589</v>
      </c>
      <c r="F357" s="130" t="s">
        <v>345</v>
      </c>
      <c r="G357" s="130" t="s">
        <v>458</v>
      </c>
      <c r="H357" s="130" t="s">
        <v>459</v>
      </c>
      <c r="I357" s="130" t="s">
        <v>75</v>
      </c>
      <c r="J357" s="130" t="s">
        <v>485</v>
      </c>
      <c r="K357" s="130" t="s">
        <v>1754</v>
      </c>
      <c r="L357" s="130" t="s">
        <v>1755</v>
      </c>
      <c r="M357" s="130" t="s">
        <v>288</v>
      </c>
      <c r="N357" s="130" t="s">
        <v>289</v>
      </c>
      <c r="Q357" s="130" t="s">
        <v>1764</v>
      </c>
      <c r="R357" s="130" t="s">
        <v>1340</v>
      </c>
      <c r="S357" s="130" t="s">
        <v>292</v>
      </c>
      <c r="T357" s="130" t="s">
        <v>293</v>
      </c>
    </row>
    <row r="358" spans="1:20" x14ac:dyDescent="0.35">
      <c r="A358" s="130" t="s">
        <v>1766</v>
      </c>
      <c r="B358" s="130" t="s">
        <v>1348</v>
      </c>
      <c r="C358" s="130" t="s">
        <v>279</v>
      </c>
      <c r="D358" s="130" t="s">
        <v>1588</v>
      </c>
      <c r="E358" s="130" t="s">
        <v>1589</v>
      </c>
      <c r="F358" s="130" t="s">
        <v>345</v>
      </c>
      <c r="G358" s="130" t="s">
        <v>388</v>
      </c>
      <c r="H358" s="130" t="s">
        <v>389</v>
      </c>
      <c r="I358" s="130" t="s">
        <v>75</v>
      </c>
      <c r="J358" s="130" t="s">
        <v>485</v>
      </c>
      <c r="K358" s="130" t="s">
        <v>1754</v>
      </c>
      <c r="L358" s="130" t="s">
        <v>1755</v>
      </c>
      <c r="M358" s="130" t="s">
        <v>288</v>
      </c>
      <c r="N358" s="130" t="s">
        <v>289</v>
      </c>
      <c r="Q358" s="130" t="s">
        <v>1767</v>
      </c>
      <c r="R358" s="130" t="s">
        <v>1340</v>
      </c>
      <c r="S358" s="130" t="s">
        <v>292</v>
      </c>
      <c r="T358" s="130" t="s">
        <v>293</v>
      </c>
    </row>
    <row r="359" spans="1:20" x14ac:dyDescent="0.35">
      <c r="A359" s="130" t="s">
        <v>1768</v>
      </c>
      <c r="B359" s="130" t="s">
        <v>1346</v>
      </c>
      <c r="C359" s="130" t="s">
        <v>279</v>
      </c>
      <c r="D359" s="130" t="s">
        <v>1588</v>
      </c>
      <c r="E359" s="130" t="s">
        <v>1589</v>
      </c>
      <c r="F359" s="130" t="s">
        <v>345</v>
      </c>
      <c r="G359" s="130" t="s">
        <v>458</v>
      </c>
      <c r="H359" s="130" t="s">
        <v>459</v>
      </c>
      <c r="I359" s="130" t="s">
        <v>75</v>
      </c>
      <c r="J359" s="130" t="s">
        <v>485</v>
      </c>
      <c r="K359" s="130" t="s">
        <v>1754</v>
      </c>
      <c r="L359" s="130" t="s">
        <v>1755</v>
      </c>
      <c r="M359" s="130" t="s">
        <v>288</v>
      </c>
      <c r="N359" s="130" t="s">
        <v>289</v>
      </c>
      <c r="Q359" s="130" t="s">
        <v>1767</v>
      </c>
      <c r="R359" s="130" t="s">
        <v>1340</v>
      </c>
      <c r="S359" s="130" t="s">
        <v>292</v>
      </c>
      <c r="T359" s="130" t="s">
        <v>293</v>
      </c>
    </row>
    <row r="360" spans="1:20" x14ac:dyDescent="0.35">
      <c r="A360" s="130" t="s">
        <v>1769</v>
      </c>
      <c r="B360" s="130" t="s">
        <v>1344</v>
      </c>
      <c r="C360" s="130" t="s">
        <v>279</v>
      </c>
      <c r="D360" s="130" t="s">
        <v>1588</v>
      </c>
      <c r="E360" s="130" t="s">
        <v>1589</v>
      </c>
      <c r="F360" s="130" t="s">
        <v>345</v>
      </c>
      <c r="G360" s="130" t="s">
        <v>335</v>
      </c>
      <c r="H360" s="130" t="s">
        <v>336</v>
      </c>
      <c r="I360" s="130" t="s">
        <v>75</v>
      </c>
      <c r="J360" s="130" t="s">
        <v>485</v>
      </c>
      <c r="K360" s="130" t="s">
        <v>1754</v>
      </c>
      <c r="L360" s="130" t="s">
        <v>1755</v>
      </c>
      <c r="M360" s="130" t="s">
        <v>288</v>
      </c>
      <c r="N360" s="130" t="s">
        <v>289</v>
      </c>
      <c r="Q360" s="130" t="s">
        <v>1767</v>
      </c>
      <c r="R360" s="130" t="s">
        <v>1340</v>
      </c>
      <c r="S360" s="130" t="s">
        <v>292</v>
      </c>
      <c r="T360" s="130" t="s">
        <v>293</v>
      </c>
    </row>
    <row r="361" spans="1:20" x14ac:dyDescent="0.35">
      <c r="A361" s="130" t="s">
        <v>1770</v>
      </c>
      <c r="B361" s="130" t="s">
        <v>1348</v>
      </c>
      <c r="C361" s="130" t="s">
        <v>279</v>
      </c>
      <c r="D361" s="130" t="s">
        <v>1588</v>
      </c>
      <c r="E361" s="130" t="s">
        <v>1589</v>
      </c>
      <c r="F361" s="130" t="s">
        <v>345</v>
      </c>
      <c r="G361" s="130" t="s">
        <v>388</v>
      </c>
      <c r="H361" s="130" t="s">
        <v>389</v>
      </c>
      <c r="I361" s="130" t="s">
        <v>75</v>
      </c>
      <c r="J361" s="130" t="s">
        <v>485</v>
      </c>
      <c r="K361" s="130" t="s">
        <v>1754</v>
      </c>
      <c r="L361" s="130" t="s">
        <v>1755</v>
      </c>
      <c r="M361" s="130" t="s">
        <v>288</v>
      </c>
      <c r="N361" s="130" t="s">
        <v>289</v>
      </c>
      <c r="Q361" s="130" t="s">
        <v>1771</v>
      </c>
      <c r="R361" s="130" t="s">
        <v>1340</v>
      </c>
      <c r="S361" s="130" t="s">
        <v>292</v>
      </c>
      <c r="T361" s="130" t="s">
        <v>293</v>
      </c>
    </row>
    <row r="362" spans="1:20" x14ac:dyDescent="0.35">
      <c r="A362" s="130" t="s">
        <v>1772</v>
      </c>
      <c r="B362" s="130" t="s">
        <v>1346</v>
      </c>
      <c r="C362" s="130" t="s">
        <v>279</v>
      </c>
      <c r="D362" s="130" t="s">
        <v>1588</v>
      </c>
      <c r="E362" s="130" t="s">
        <v>1589</v>
      </c>
      <c r="F362" s="130" t="s">
        <v>345</v>
      </c>
      <c r="G362" s="130" t="s">
        <v>458</v>
      </c>
      <c r="H362" s="130" t="s">
        <v>459</v>
      </c>
      <c r="I362" s="130" t="s">
        <v>75</v>
      </c>
      <c r="J362" s="130" t="s">
        <v>485</v>
      </c>
      <c r="K362" s="130" t="s">
        <v>1754</v>
      </c>
      <c r="L362" s="130" t="s">
        <v>1755</v>
      </c>
      <c r="M362" s="130" t="s">
        <v>288</v>
      </c>
      <c r="N362" s="130" t="s">
        <v>289</v>
      </c>
      <c r="Q362" s="130" t="s">
        <v>1771</v>
      </c>
      <c r="R362" s="130" t="s">
        <v>1340</v>
      </c>
      <c r="S362" s="130" t="s">
        <v>292</v>
      </c>
      <c r="T362" s="130" t="s">
        <v>293</v>
      </c>
    </row>
    <row r="363" spans="1:20" x14ac:dyDescent="0.35">
      <c r="A363" s="130" t="s">
        <v>1773</v>
      </c>
      <c r="B363" s="130" t="s">
        <v>1344</v>
      </c>
      <c r="C363" s="130" t="s">
        <v>279</v>
      </c>
      <c r="D363" s="130" t="s">
        <v>1588</v>
      </c>
      <c r="E363" s="130" t="s">
        <v>1589</v>
      </c>
      <c r="F363" s="130" t="s">
        <v>345</v>
      </c>
      <c r="G363" s="130" t="s">
        <v>335</v>
      </c>
      <c r="H363" s="130" t="s">
        <v>336</v>
      </c>
      <c r="I363" s="130" t="s">
        <v>75</v>
      </c>
      <c r="J363" s="130" t="s">
        <v>485</v>
      </c>
      <c r="K363" s="130" t="s">
        <v>1754</v>
      </c>
      <c r="L363" s="130" t="s">
        <v>1755</v>
      </c>
      <c r="M363" s="130" t="s">
        <v>288</v>
      </c>
      <c r="N363" s="130" t="s">
        <v>289</v>
      </c>
      <c r="Q363" s="130" t="s">
        <v>1771</v>
      </c>
      <c r="R363" s="130" t="s">
        <v>1340</v>
      </c>
      <c r="S363" s="130" t="s">
        <v>292</v>
      </c>
      <c r="T363" s="130" t="s">
        <v>293</v>
      </c>
    </row>
    <row r="364" spans="1:20" x14ac:dyDescent="0.35">
      <c r="A364" s="130" t="s">
        <v>1774</v>
      </c>
      <c r="B364" s="130" t="s">
        <v>1348</v>
      </c>
      <c r="C364" s="130" t="s">
        <v>279</v>
      </c>
      <c r="D364" s="130" t="s">
        <v>1588</v>
      </c>
      <c r="E364" s="130" t="s">
        <v>1589</v>
      </c>
      <c r="F364" s="130" t="s">
        <v>345</v>
      </c>
      <c r="G364" s="130" t="s">
        <v>388</v>
      </c>
      <c r="H364" s="130" t="s">
        <v>389</v>
      </c>
      <c r="I364" s="130" t="s">
        <v>75</v>
      </c>
      <c r="J364" s="130" t="s">
        <v>485</v>
      </c>
      <c r="K364" s="130" t="s">
        <v>1754</v>
      </c>
      <c r="L364" s="130" t="s">
        <v>1755</v>
      </c>
      <c r="M364" s="130" t="s">
        <v>288</v>
      </c>
      <c r="N364" s="130" t="s">
        <v>289</v>
      </c>
      <c r="Q364" s="130" t="s">
        <v>1775</v>
      </c>
      <c r="R364" s="130" t="s">
        <v>1340</v>
      </c>
      <c r="S364" s="130" t="s">
        <v>292</v>
      </c>
      <c r="T364" s="130" t="s">
        <v>293</v>
      </c>
    </row>
    <row r="365" spans="1:20" x14ac:dyDescent="0.35">
      <c r="A365" s="130" t="s">
        <v>1776</v>
      </c>
      <c r="B365" s="130" t="s">
        <v>1346</v>
      </c>
      <c r="C365" s="130" t="s">
        <v>279</v>
      </c>
      <c r="D365" s="130" t="s">
        <v>1588</v>
      </c>
      <c r="E365" s="130" t="s">
        <v>1589</v>
      </c>
      <c r="F365" s="130" t="s">
        <v>345</v>
      </c>
      <c r="G365" s="130" t="s">
        <v>458</v>
      </c>
      <c r="H365" s="130" t="s">
        <v>459</v>
      </c>
      <c r="I365" s="130" t="s">
        <v>75</v>
      </c>
      <c r="J365" s="130" t="s">
        <v>485</v>
      </c>
      <c r="K365" s="130" t="s">
        <v>1754</v>
      </c>
      <c r="L365" s="130" t="s">
        <v>1755</v>
      </c>
      <c r="M365" s="130" t="s">
        <v>288</v>
      </c>
      <c r="N365" s="130" t="s">
        <v>289</v>
      </c>
      <c r="Q365" s="130" t="s">
        <v>1775</v>
      </c>
      <c r="R365" s="130" t="s">
        <v>1340</v>
      </c>
      <c r="S365" s="130" t="s">
        <v>292</v>
      </c>
      <c r="T365" s="130" t="s">
        <v>293</v>
      </c>
    </row>
    <row r="366" spans="1:20" x14ac:dyDescent="0.35">
      <c r="A366" s="130" t="s">
        <v>1777</v>
      </c>
      <c r="B366" s="130" t="s">
        <v>1778</v>
      </c>
      <c r="C366" s="130" t="s">
        <v>279</v>
      </c>
      <c r="D366" s="130" t="s">
        <v>1588</v>
      </c>
      <c r="E366" s="130" t="s">
        <v>1589</v>
      </c>
      <c r="F366" s="130" t="s">
        <v>334</v>
      </c>
      <c r="G366" s="130" t="s">
        <v>335</v>
      </c>
      <c r="H366" s="130" t="s">
        <v>336</v>
      </c>
      <c r="I366" s="130" t="s">
        <v>1779</v>
      </c>
      <c r="J366" s="130" t="s">
        <v>1780</v>
      </c>
      <c r="K366" s="130" t="s">
        <v>1781</v>
      </c>
      <c r="L366" s="130" t="s">
        <v>1782</v>
      </c>
      <c r="M366" s="130" t="s">
        <v>288</v>
      </c>
      <c r="N366" s="130" t="s">
        <v>289</v>
      </c>
      <c r="Q366" s="130" t="s">
        <v>1783</v>
      </c>
      <c r="R366" s="130" t="s">
        <v>1784</v>
      </c>
      <c r="S366" s="130" t="s">
        <v>292</v>
      </c>
      <c r="T366" s="130" t="s">
        <v>293</v>
      </c>
    </row>
    <row r="367" spans="1:20" x14ac:dyDescent="0.35">
      <c r="A367" s="130" t="s">
        <v>1785</v>
      </c>
      <c r="B367" s="130" t="s">
        <v>1786</v>
      </c>
      <c r="C367" s="130" t="s">
        <v>279</v>
      </c>
      <c r="D367" s="130" t="s">
        <v>1588</v>
      </c>
      <c r="E367" s="130" t="s">
        <v>1589</v>
      </c>
      <c r="F367" s="130" t="s">
        <v>334</v>
      </c>
      <c r="G367" s="130" t="s">
        <v>388</v>
      </c>
      <c r="H367" s="130" t="s">
        <v>389</v>
      </c>
      <c r="I367" s="130" t="s">
        <v>1787</v>
      </c>
      <c r="J367" s="130" t="s">
        <v>1788</v>
      </c>
      <c r="K367" s="130" t="s">
        <v>1789</v>
      </c>
      <c r="L367" s="130" t="s">
        <v>1790</v>
      </c>
      <c r="M367" s="130" t="s">
        <v>288</v>
      </c>
      <c r="N367" s="130" t="s">
        <v>289</v>
      </c>
      <c r="Q367" s="130" t="s">
        <v>1791</v>
      </c>
      <c r="R367" s="130" t="s">
        <v>1788</v>
      </c>
      <c r="S367" s="130" t="s">
        <v>292</v>
      </c>
      <c r="T367" s="130" t="s">
        <v>293</v>
      </c>
    </row>
    <row r="368" spans="1:20" x14ac:dyDescent="0.35">
      <c r="A368" s="130" t="s">
        <v>1792</v>
      </c>
      <c r="B368" s="130" t="s">
        <v>1793</v>
      </c>
      <c r="C368" s="130" t="s">
        <v>279</v>
      </c>
      <c r="D368" s="130" t="s">
        <v>1588</v>
      </c>
      <c r="E368" s="130" t="s">
        <v>1589</v>
      </c>
      <c r="F368" s="130" t="s">
        <v>334</v>
      </c>
      <c r="G368" s="130" t="s">
        <v>458</v>
      </c>
      <c r="H368" s="130" t="s">
        <v>459</v>
      </c>
      <c r="I368" s="130" t="s">
        <v>1787</v>
      </c>
      <c r="J368" s="130" t="s">
        <v>1788</v>
      </c>
      <c r="K368" s="130" t="s">
        <v>1789</v>
      </c>
      <c r="L368" s="130" t="s">
        <v>1790</v>
      </c>
      <c r="M368" s="130" t="s">
        <v>288</v>
      </c>
      <c r="N368" s="130" t="s">
        <v>289</v>
      </c>
      <c r="Q368" s="130" t="s">
        <v>1791</v>
      </c>
      <c r="R368" s="130" t="s">
        <v>1788</v>
      </c>
      <c r="S368" s="130" t="s">
        <v>292</v>
      </c>
      <c r="T368" s="130" t="s">
        <v>293</v>
      </c>
    </row>
    <row r="369" spans="1:20" x14ac:dyDescent="0.35">
      <c r="A369" s="130" t="s">
        <v>1794</v>
      </c>
      <c r="B369" s="130" t="s">
        <v>1795</v>
      </c>
      <c r="C369" s="130" t="s">
        <v>279</v>
      </c>
      <c r="D369" s="130" t="s">
        <v>1588</v>
      </c>
      <c r="E369" s="130" t="s">
        <v>1589</v>
      </c>
      <c r="F369" s="130" t="s">
        <v>334</v>
      </c>
      <c r="G369" s="130" t="s">
        <v>335</v>
      </c>
      <c r="H369" s="130" t="s">
        <v>336</v>
      </c>
      <c r="I369" s="130" t="s">
        <v>1787</v>
      </c>
      <c r="J369" s="130" t="s">
        <v>1788</v>
      </c>
      <c r="K369" s="130" t="s">
        <v>1789</v>
      </c>
      <c r="L369" s="130" t="s">
        <v>1790</v>
      </c>
      <c r="M369" s="130" t="s">
        <v>288</v>
      </c>
      <c r="N369" s="130" t="s">
        <v>289</v>
      </c>
      <c r="Q369" s="130" t="s">
        <v>1791</v>
      </c>
      <c r="R369" s="130" t="s">
        <v>1788</v>
      </c>
      <c r="S369" s="130" t="s">
        <v>292</v>
      </c>
      <c r="T369" s="130" t="s">
        <v>293</v>
      </c>
    </row>
    <row r="370" spans="1:20" x14ac:dyDescent="0.35">
      <c r="A370" s="130" t="s">
        <v>1796</v>
      </c>
      <c r="B370" s="130" t="s">
        <v>1797</v>
      </c>
      <c r="C370" s="130" t="s">
        <v>279</v>
      </c>
      <c r="D370" s="130" t="s">
        <v>1588</v>
      </c>
      <c r="E370" s="130" t="s">
        <v>1589</v>
      </c>
      <c r="F370" s="130" t="s">
        <v>334</v>
      </c>
      <c r="G370" s="130" t="s">
        <v>388</v>
      </c>
      <c r="H370" s="130" t="s">
        <v>389</v>
      </c>
      <c r="I370" s="130" t="s">
        <v>1798</v>
      </c>
      <c r="J370" s="130" t="s">
        <v>1799</v>
      </c>
      <c r="K370" s="130" t="s">
        <v>1629</v>
      </c>
      <c r="L370" s="130" t="s">
        <v>204</v>
      </c>
      <c r="M370" s="130" t="s">
        <v>288</v>
      </c>
      <c r="N370" s="130" t="s">
        <v>289</v>
      </c>
      <c r="Q370" s="130" t="s">
        <v>1800</v>
      </c>
      <c r="R370" s="130" t="s">
        <v>1799</v>
      </c>
      <c r="S370" s="130" t="s">
        <v>292</v>
      </c>
      <c r="T370" s="130" t="s">
        <v>293</v>
      </c>
    </row>
    <row r="371" spans="1:20" x14ac:dyDescent="0.35">
      <c r="A371" s="130" t="s">
        <v>1801</v>
      </c>
      <c r="B371" s="130" t="s">
        <v>1802</v>
      </c>
      <c r="C371" s="130" t="s">
        <v>279</v>
      </c>
      <c r="D371" s="130" t="s">
        <v>1588</v>
      </c>
      <c r="E371" s="130" t="s">
        <v>1589</v>
      </c>
      <c r="F371" s="130" t="s">
        <v>334</v>
      </c>
      <c r="G371" s="130" t="s">
        <v>458</v>
      </c>
      <c r="H371" s="130" t="s">
        <v>459</v>
      </c>
      <c r="I371" s="130" t="s">
        <v>1798</v>
      </c>
      <c r="J371" s="130" t="s">
        <v>1799</v>
      </c>
      <c r="K371" s="130" t="s">
        <v>1629</v>
      </c>
      <c r="L371" s="130" t="s">
        <v>204</v>
      </c>
      <c r="M371" s="130" t="s">
        <v>288</v>
      </c>
      <c r="N371" s="130" t="s">
        <v>289</v>
      </c>
      <c r="Q371" s="130" t="s">
        <v>1800</v>
      </c>
      <c r="R371" s="130" t="s">
        <v>1799</v>
      </c>
      <c r="S371" s="130" t="s">
        <v>292</v>
      </c>
      <c r="T371" s="130" t="s">
        <v>293</v>
      </c>
    </row>
    <row r="372" spans="1:20" x14ac:dyDescent="0.35">
      <c r="A372" s="130" t="s">
        <v>1803</v>
      </c>
      <c r="B372" s="130" t="s">
        <v>1804</v>
      </c>
      <c r="C372" s="130" t="s">
        <v>279</v>
      </c>
      <c r="D372" s="130" t="s">
        <v>1588</v>
      </c>
      <c r="E372" s="130" t="s">
        <v>1589</v>
      </c>
      <c r="F372" s="130" t="s">
        <v>334</v>
      </c>
      <c r="G372" s="130" t="s">
        <v>335</v>
      </c>
      <c r="H372" s="130" t="s">
        <v>336</v>
      </c>
      <c r="I372" s="130" t="s">
        <v>1798</v>
      </c>
      <c r="J372" s="130" t="s">
        <v>1799</v>
      </c>
      <c r="K372" s="130" t="s">
        <v>1629</v>
      </c>
      <c r="L372" s="130" t="s">
        <v>204</v>
      </c>
      <c r="M372" s="130" t="s">
        <v>288</v>
      </c>
      <c r="N372" s="130" t="s">
        <v>289</v>
      </c>
      <c r="Q372" s="130" t="s">
        <v>1800</v>
      </c>
      <c r="R372" s="130" t="s">
        <v>1799</v>
      </c>
      <c r="S372" s="130" t="s">
        <v>292</v>
      </c>
      <c r="T372" s="130" t="s">
        <v>293</v>
      </c>
    </row>
    <row r="373" spans="1:20" x14ac:dyDescent="0.35">
      <c r="A373" s="130" t="s">
        <v>1805</v>
      </c>
      <c r="B373" s="130" t="s">
        <v>1732</v>
      </c>
      <c r="C373" s="130" t="s">
        <v>279</v>
      </c>
      <c r="D373" s="130" t="s">
        <v>1588</v>
      </c>
      <c r="E373" s="130" t="s">
        <v>1589</v>
      </c>
      <c r="F373" s="130" t="s">
        <v>345</v>
      </c>
      <c r="G373" s="130" t="s">
        <v>388</v>
      </c>
      <c r="H373" s="130" t="s">
        <v>389</v>
      </c>
      <c r="I373" s="130" t="s">
        <v>74</v>
      </c>
      <c r="J373" s="130" t="s">
        <v>1133</v>
      </c>
      <c r="K373" s="130" t="s">
        <v>1694</v>
      </c>
      <c r="L373" s="130" t="s">
        <v>1695</v>
      </c>
      <c r="M373" s="130" t="s">
        <v>288</v>
      </c>
      <c r="N373" s="130" t="s">
        <v>289</v>
      </c>
      <c r="Q373" s="130" t="s">
        <v>1725</v>
      </c>
      <c r="R373" s="130" t="s">
        <v>1726</v>
      </c>
      <c r="S373" s="130" t="s">
        <v>292</v>
      </c>
      <c r="T373" s="130" t="s">
        <v>293</v>
      </c>
    </row>
    <row r="374" spans="1:20" x14ac:dyDescent="0.35">
      <c r="A374" s="130" t="s">
        <v>1806</v>
      </c>
      <c r="B374" s="130" t="s">
        <v>1730</v>
      </c>
      <c r="C374" s="130" t="s">
        <v>279</v>
      </c>
      <c r="D374" s="130" t="s">
        <v>1588</v>
      </c>
      <c r="E374" s="130" t="s">
        <v>1589</v>
      </c>
      <c r="F374" s="130" t="s">
        <v>345</v>
      </c>
      <c r="G374" s="130" t="s">
        <v>458</v>
      </c>
      <c r="H374" s="130" t="s">
        <v>459</v>
      </c>
      <c r="I374" s="130" t="s">
        <v>74</v>
      </c>
      <c r="J374" s="130" t="s">
        <v>1133</v>
      </c>
      <c r="K374" s="130" t="s">
        <v>1694</v>
      </c>
      <c r="L374" s="130" t="s">
        <v>1695</v>
      </c>
      <c r="M374" s="130" t="s">
        <v>288</v>
      </c>
      <c r="N374" s="130" t="s">
        <v>289</v>
      </c>
      <c r="Q374" s="130" t="s">
        <v>1725</v>
      </c>
      <c r="R374" s="130" t="s">
        <v>1726</v>
      </c>
      <c r="S374" s="130" t="s">
        <v>292</v>
      </c>
      <c r="T374" s="130" t="s">
        <v>293</v>
      </c>
    </row>
    <row r="375" spans="1:20" x14ac:dyDescent="0.35">
      <c r="A375" s="130" t="s">
        <v>1807</v>
      </c>
      <c r="B375" s="130" t="s">
        <v>1728</v>
      </c>
      <c r="C375" s="130" t="s">
        <v>279</v>
      </c>
      <c r="D375" s="130" t="s">
        <v>1588</v>
      </c>
      <c r="E375" s="130" t="s">
        <v>1589</v>
      </c>
      <c r="F375" s="130" t="s">
        <v>345</v>
      </c>
      <c r="G375" s="130" t="s">
        <v>335</v>
      </c>
      <c r="H375" s="130" t="s">
        <v>336</v>
      </c>
      <c r="I375" s="130" t="s">
        <v>74</v>
      </c>
      <c r="J375" s="130" t="s">
        <v>1133</v>
      </c>
      <c r="K375" s="130" t="s">
        <v>1694</v>
      </c>
      <c r="L375" s="130" t="s">
        <v>1695</v>
      </c>
      <c r="M375" s="130" t="s">
        <v>288</v>
      </c>
      <c r="N375" s="130" t="s">
        <v>289</v>
      </c>
      <c r="Q375" s="130" t="s">
        <v>1725</v>
      </c>
      <c r="R375" s="130" t="s">
        <v>1726</v>
      </c>
      <c r="S375" s="130" t="s">
        <v>292</v>
      </c>
      <c r="T375" s="130" t="s">
        <v>293</v>
      </c>
    </row>
    <row r="376" spans="1:20" x14ac:dyDescent="0.35">
      <c r="A376" s="130" t="s">
        <v>1808</v>
      </c>
      <c r="B376" s="130" t="s">
        <v>1724</v>
      </c>
      <c r="C376" s="130" t="s">
        <v>279</v>
      </c>
      <c r="D376" s="130" t="s">
        <v>1588</v>
      </c>
      <c r="E376" s="130" t="s">
        <v>1589</v>
      </c>
      <c r="F376" s="130" t="s">
        <v>345</v>
      </c>
      <c r="G376" s="130" t="s">
        <v>346</v>
      </c>
      <c r="H376" s="130" t="s">
        <v>347</v>
      </c>
      <c r="I376" s="130" t="s">
        <v>74</v>
      </c>
      <c r="J376" s="130" t="s">
        <v>1133</v>
      </c>
      <c r="K376" s="130" t="s">
        <v>1694</v>
      </c>
      <c r="L376" s="130" t="s">
        <v>1695</v>
      </c>
      <c r="M376" s="130" t="s">
        <v>288</v>
      </c>
      <c r="N376" s="130" t="s">
        <v>289</v>
      </c>
      <c r="Q376" s="130" t="s">
        <v>1725</v>
      </c>
      <c r="R376" s="130" t="s">
        <v>1726</v>
      </c>
      <c r="S376" s="130" t="s">
        <v>292</v>
      </c>
      <c r="T376" s="130" t="s">
        <v>293</v>
      </c>
    </row>
    <row r="377" spans="1:20" x14ac:dyDescent="0.35">
      <c r="A377" s="130" t="s">
        <v>1809</v>
      </c>
      <c r="B377" s="130" t="s">
        <v>1810</v>
      </c>
      <c r="C377" s="130" t="s">
        <v>279</v>
      </c>
      <c r="D377" s="130" t="s">
        <v>1588</v>
      </c>
      <c r="E377" s="130" t="s">
        <v>1589</v>
      </c>
      <c r="F377" s="130" t="s">
        <v>345</v>
      </c>
      <c r="G377" s="130" t="s">
        <v>388</v>
      </c>
      <c r="H377" s="130" t="s">
        <v>389</v>
      </c>
      <c r="I377" s="130" t="s">
        <v>75</v>
      </c>
      <c r="J377" s="130" t="s">
        <v>485</v>
      </c>
      <c r="K377" s="130" t="s">
        <v>1711</v>
      </c>
      <c r="L377" s="130" t="s">
        <v>1712</v>
      </c>
      <c r="M377" s="130" t="s">
        <v>288</v>
      </c>
      <c r="N377" s="130" t="s">
        <v>289</v>
      </c>
      <c r="Q377" s="130" t="s">
        <v>1749</v>
      </c>
      <c r="R377" s="130" t="s">
        <v>1750</v>
      </c>
      <c r="S377" s="130" t="s">
        <v>292</v>
      </c>
      <c r="T377" s="130" t="s">
        <v>293</v>
      </c>
    </row>
    <row r="378" spans="1:20" x14ac:dyDescent="0.35">
      <c r="A378" s="130" t="s">
        <v>1811</v>
      </c>
      <c r="B378" s="130" t="s">
        <v>1812</v>
      </c>
      <c r="C378" s="130" t="s">
        <v>279</v>
      </c>
      <c r="D378" s="130" t="s">
        <v>1588</v>
      </c>
      <c r="E378" s="130" t="s">
        <v>1589</v>
      </c>
      <c r="F378" s="130" t="s">
        <v>345</v>
      </c>
      <c r="G378" s="130" t="s">
        <v>458</v>
      </c>
      <c r="H378" s="130" t="s">
        <v>459</v>
      </c>
      <c r="I378" s="130" t="s">
        <v>75</v>
      </c>
      <c r="J378" s="130" t="s">
        <v>485</v>
      </c>
      <c r="K378" s="130" t="s">
        <v>1711</v>
      </c>
      <c r="L378" s="130" t="s">
        <v>1712</v>
      </c>
      <c r="M378" s="130" t="s">
        <v>288</v>
      </c>
      <c r="N378" s="130" t="s">
        <v>289</v>
      </c>
      <c r="Q378" s="130" t="s">
        <v>1749</v>
      </c>
      <c r="R378" s="130" t="s">
        <v>1750</v>
      </c>
      <c r="S378" s="130" t="s">
        <v>292</v>
      </c>
      <c r="T378" s="130" t="s">
        <v>293</v>
      </c>
    </row>
    <row r="379" spans="1:20" x14ac:dyDescent="0.35">
      <c r="A379" s="130" t="s">
        <v>1813</v>
      </c>
      <c r="B379" s="130" t="s">
        <v>1814</v>
      </c>
      <c r="C379" s="130" t="s">
        <v>279</v>
      </c>
      <c r="D379" s="130" t="s">
        <v>1588</v>
      </c>
      <c r="E379" s="130" t="s">
        <v>1589</v>
      </c>
      <c r="F379" s="130" t="s">
        <v>345</v>
      </c>
      <c r="G379" s="130" t="s">
        <v>335</v>
      </c>
      <c r="H379" s="130" t="s">
        <v>336</v>
      </c>
      <c r="I379" s="130" t="s">
        <v>75</v>
      </c>
      <c r="J379" s="130" t="s">
        <v>485</v>
      </c>
      <c r="K379" s="130" t="s">
        <v>1711</v>
      </c>
      <c r="L379" s="130" t="s">
        <v>1712</v>
      </c>
      <c r="M379" s="130" t="s">
        <v>288</v>
      </c>
      <c r="N379" s="130" t="s">
        <v>289</v>
      </c>
      <c r="Q379" s="130" t="s">
        <v>1749</v>
      </c>
      <c r="R379" s="130" t="s">
        <v>1750</v>
      </c>
      <c r="S379" s="130" t="s">
        <v>292</v>
      </c>
      <c r="T379" s="130" t="s">
        <v>293</v>
      </c>
    </row>
    <row r="380" spans="1:20" x14ac:dyDescent="0.35">
      <c r="A380" s="130" t="s">
        <v>1815</v>
      </c>
      <c r="B380" s="130" t="s">
        <v>1816</v>
      </c>
      <c r="C380" s="130" t="s">
        <v>279</v>
      </c>
      <c r="D380" s="130" t="s">
        <v>1588</v>
      </c>
      <c r="E380" s="130" t="s">
        <v>1589</v>
      </c>
      <c r="F380" s="130" t="s">
        <v>345</v>
      </c>
      <c r="G380" s="130" t="s">
        <v>346</v>
      </c>
      <c r="H380" s="130" t="s">
        <v>347</v>
      </c>
      <c r="I380" s="130" t="s">
        <v>74</v>
      </c>
      <c r="J380" s="130" t="s">
        <v>1133</v>
      </c>
      <c r="K380" s="130" t="s">
        <v>1754</v>
      </c>
      <c r="L380" s="130" t="s">
        <v>1755</v>
      </c>
      <c r="M380" s="130" t="s">
        <v>288</v>
      </c>
      <c r="N380" s="130" t="s">
        <v>289</v>
      </c>
      <c r="Q380" s="130" t="s">
        <v>1817</v>
      </c>
      <c r="R380" s="130" t="s">
        <v>1818</v>
      </c>
      <c r="S380" s="130" t="s">
        <v>292</v>
      </c>
      <c r="T380" s="130" t="s">
        <v>293</v>
      </c>
    </row>
    <row r="381" spans="1:20" x14ac:dyDescent="0.35">
      <c r="A381" s="130" t="s">
        <v>1819</v>
      </c>
      <c r="B381" s="130" t="s">
        <v>1820</v>
      </c>
      <c r="C381" s="130" t="s">
        <v>279</v>
      </c>
      <c r="D381" s="130" t="s">
        <v>1588</v>
      </c>
      <c r="E381" s="130" t="s">
        <v>1589</v>
      </c>
      <c r="F381" s="130" t="s">
        <v>345</v>
      </c>
      <c r="G381" s="130" t="s">
        <v>335</v>
      </c>
      <c r="H381" s="130" t="s">
        <v>336</v>
      </c>
      <c r="I381" s="130" t="s">
        <v>74</v>
      </c>
      <c r="J381" s="130" t="s">
        <v>1133</v>
      </c>
      <c r="K381" s="130" t="s">
        <v>1754</v>
      </c>
      <c r="L381" s="130" t="s">
        <v>1755</v>
      </c>
      <c r="M381" s="130" t="s">
        <v>288</v>
      </c>
      <c r="N381" s="130" t="s">
        <v>289</v>
      </c>
      <c r="Q381" s="130" t="s">
        <v>1817</v>
      </c>
      <c r="R381" s="130" t="s">
        <v>1818</v>
      </c>
      <c r="S381" s="130" t="s">
        <v>292</v>
      </c>
      <c r="T381" s="130" t="s">
        <v>293</v>
      </c>
    </row>
    <row r="382" spans="1:20" x14ac:dyDescent="0.35">
      <c r="A382" s="130" t="s">
        <v>1821</v>
      </c>
      <c r="B382" s="130" t="s">
        <v>1822</v>
      </c>
      <c r="C382" s="130" t="s">
        <v>279</v>
      </c>
      <c r="D382" s="130" t="s">
        <v>1588</v>
      </c>
      <c r="E382" s="130" t="s">
        <v>1589</v>
      </c>
      <c r="F382" s="130" t="s">
        <v>345</v>
      </c>
      <c r="G382" s="130" t="s">
        <v>458</v>
      </c>
      <c r="H382" s="130" t="s">
        <v>459</v>
      </c>
      <c r="I382" s="130" t="s">
        <v>74</v>
      </c>
      <c r="J382" s="130" t="s">
        <v>1133</v>
      </c>
      <c r="K382" s="130" t="s">
        <v>1754</v>
      </c>
      <c r="L382" s="130" t="s">
        <v>1755</v>
      </c>
      <c r="M382" s="130" t="s">
        <v>288</v>
      </c>
      <c r="N382" s="130" t="s">
        <v>289</v>
      </c>
      <c r="Q382" s="130" t="s">
        <v>1817</v>
      </c>
      <c r="R382" s="130" t="s">
        <v>1818</v>
      </c>
      <c r="S382" s="130" t="s">
        <v>292</v>
      </c>
      <c r="T382" s="130" t="s">
        <v>293</v>
      </c>
    </row>
    <row r="383" spans="1:20" x14ac:dyDescent="0.35">
      <c r="A383" s="130" t="s">
        <v>1823</v>
      </c>
      <c r="B383" s="130" t="s">
        <v>1824</v>
      </c>
      <c r="C383" s="130" t="s">
        <v>279</v>
      </c>
      <c r="D383" s="130" t="s">
        <v>1588</v>
      </c>
      <c r="E383" s="130" t="s">
        <v>1589</v>
      </c>
      <c r="F383" s="130" t="s">
        <v>345</v>
      </c>
      <c r="G383" s="130" t="s">
        <v>388</v>
      </c>
      <c r="H383" s="130" t="s">
        <v>389</v>
      </c>
      <c r="I383" s="130" t="s">
        <v>74</v>
      </c>
      <c r="J383" s="130" t="s">
        <v>1133</v>
      </c>
      <c r="K383" s="130" t="s">
        <v>1754</v>
      </c>
      <c r="L383" s="130" t="s">
        <v>1755</v>
      </c>
      <c r="M383" s="130" t="s">
        <v>288</v>
      </c>
      <c r="N383" s="130" t="s">
        <v>289</v>
      </c>
      <c r="Q383" s="130" t="s">
        <v>1817</v>
      </c>
      <c r="R383" s="130" t="s">
        <v>1818</v>
      </c>
      <c r="S383" s="130" t="s">
        <v>292</v>
      </c>
      <c r="T383" s="130" t="s">
        <v>293</v>
      </c>
    </row>
    <row r="384" spans="1:20" x14ac:dyDescent="0.35">
      <c r="A384" s="130" t="s">
        <v>1825</v>
      </c>
      <c r="B384" s="130" t="s">
        <v>1826</v>
      </c>
      <c r="C384" s="130" t="s">
        <v>279</v>
      </c>
      <c r="D384" s="130" t="s">
        <v>1588</v>
      </c>
      <c r="E384" s="130" t="s">
        <v>1589</v>
      </c>
      <c r="F384" s="130" t="s">
        <v>345</v>
      </c>
      <c r="G384" s="130" t="s">
        <v>346</v>
      </c>
      <c r="H384" s="130" t="s">
        <v>347</v>
      </c>
      <c r="I384" s="130" t="s">
        <v>74</v>
      </c>
      <c r="J384" s="130" t="s">
        <v>1133</v>
      </c>
      <c r="K384" s="130" t="s">
        <v>1827</v>
      </c>
      <c r="L384" s="130" t="s">
        <v>1828</v>
      </c>
      <c r="M384" s="130" t="s">
        <v>288</v>
      </c>
      <c r="N384" s="130" t="s">
        <v>289</v>
      </c>
      <c r="Q384" s="130" t="s">
        <v>1829</v>
      </c>
      <c r="R384" s="130" t="s">
        <v>1830</v>
      </c>
      <c r="S384" s="130" t="s">
        <v>292</v>
      </c>
      <c r="T384" s="130" t="s">
        <v>293</v>
      </c>
    </row>
    <row r="385" spans="1:20" x14ac:dyDescent="0.35">
      <c r="A385" s="130" t="s">
        <v>1831</v>
      </c>
      <c r="B385" s="130" t="s">
        <v>1832</v>
      </c>
      <c r="C385" s="130" t="s">
        <v>279</v>
      </c>
      <c r="D385" s="130" t="s">
        <v>1588</v>
      </c>
      <c r="E385" s="130" t="s">
        <v>1589</v>
      </c>
      <c r="F385" s="130" t="s">
        <v>345</v>
      </c>
      <c r="G385" s="130" t="s">
        <v>335</v>
      </c>
      <c r="H385" s="130" t="s">
        <v>336</v>
      </c>
      <c r="I385" s="130" t="s">
        <v>74</v>
      </c>
      <c r="J385" s="130" t="s">
        <v>1133</v>
      </c>
      <c r="K385" s="130" t="s">
        <v>1827</v>
      </c>
      <c r="L385" s="130" t="s">
        <v>1828</v>
      </c>
      <c r="M385" s="130" t="s">
        <v>288</v>
      </c>
      <c r="N385" s="130" t="s">
        <v>289</v>
      </c>
      <c r="Q385" s="130" t="s">
        <v>1829</v>
      </c>
      <c r="R385" s="130" t="s">
        <v>1830</v>
      </c>
      <c r="S385" s="130" t="s">
        <v>292</v>
      </c>
      <c r="T385" s="130" t="s">
        <v>293</v>
      </c>
    </row>
    <row r="386" spans="1:20" x14ac:dyDescent="0.35">
      <c r="A386" s="130" t="s">
        <v>1833</v>
      </c>
      <c r="B386" s="130" t="s">
        <v>1834</v>
      </c>
      <c r="C386" s="130" t="s">
        <v>279</v>
      </c>
      <c r="D386" s="130" t="s">
        <v>1588</v>
      </c>
      <c r="E386" s="130" t="s">
        <v>1589</v>
      </c>
      <c r="F386" s="130" t="s">
        <v>345</v>
      </c>
      <c r="G386" s="130" t="s">
        <v>458</v>
      </c>
      <c r="H386" s="130" t="s">
        <v>459</v>
      </c>
      <c r="I386" s="130" t="s">
        <v>74</v>
      </c>
      <c r="J386" s="130" t="s">
        <v>1133</v>
      </c>
      <c r="K386" s="130" t="s">
        <v>1827</v>
      </c>
      <c r="L386" s="130" t="s">
        <v>1828</v>
      </c>
      <c r="M386" s="130" t="s">
        <v>288</v>
      </c>
      <c r="N386" s="130" t="s">
        <v>289</v>
      </c>
      <c r="Q386" s="130" t="s">
        <v>1829</v>
      </c>
      <c r="R386" s="130" t="s">
        <v>1830</v>
      </c>
      <c r="S386" s="130" t="s">
        <v>292</v>
      </c>
      <c r="T386" s="130" t="s">
        <v>293</v>
      </c>
    </row>
    <row r="387" spans="1:20" x14ac:dyDescent="0.35">
      <c r="A387" s="130" t="s">
        <v>1835</v>
      </c>
      <c r="B387" s="130" t="s">
        <v>1836</v>
      </c>
      <c r="C387" s="130" t="s">
        <v>279</v>
      </c>
      <c r="D387" s="130" t="s">
        <v>1588</v>
      </c>
      <c r="E387" s="130" t="s">
        <v>1589</v>
      </c>
      <c r="F387" s="130" t="s">
        <v>345</v>
      </c>
      <c r="G387" s="130" t="s">
        <v>388</v>
      </c>
      <c r="H387" s="130" t="s">
        <v>389</v>
      </c>
      <c r="I387" s="130" t="s">
        <v>74</v>
      </c>
      <c r="J387" s="130" t="s">
        <v>1133</v>
      </c>
      <c r="K387" s="130" t="s">
        <v>1827</v>
      </c>
      <c r="L387" s="130" t="s">
        <v>1828</v>
      </c>
      <c r="M387" s="130" t="s">
        <v>288</v>
      </c>
      <c r="N387" s="130" t="s">
        <v>289</v>
      </c>
      <c r="Q387" s="130" t="s">
        <v>1829</v>
      </c>
      <c r="R387" s="130" t="s">
        <v>1830</v>
      </c>
      <c r="S387" s="130" t="s">
        <v>292</v>
      </c>
      <c r="T387" s="130" t="s">
        <v>293</v>
      </c>
    </row>
    <row r="388" spans="1:20" x14ac:dyDescent="0.35">
      <c r="A388" s="130" t="s">
        <v>1837</v>
      </c>
      <c r="B388" s="130" t="s">
        <v>1838</v>
      </c>
      <c r="C388" s="130" t="s">
        <v>279</v>
      </c>
      <c r="D388" s="130" t="s">
        <v>1588</v>
      </c>
      <c r="E388" s="130" t="s">
        <v>1589</v>
      </c>
      <c r="F388" s="130" t="s">
        <v>345</v>
      </c>
      <c r="G388" s="130" t="s">
        <v>346</v>
      </c>
      <c r="H388" s="130" t="s">
        <v>347</v>
      </c>
      <c r="I388" s="130" t="s">
        <v>74</v>
      </c>
      <c r="J388" s="130" t="s">
        <v>1133</v>
      </c>
      <c r="K388" s="130" t="s">
        <v>1827</v>
      </c>
      <c r="L388" s="130" t="s">
        <v>1828</v>
      </c>
      <c r="M388" s="130" t="s">
        <v>288</v>
      </c>
      <c r="N388" s="130" t="s">
        <v>289</v>
      </c>
      <c r="Q388" s="130" t="s">
        <v>1839</v>
      </c>
      <c r="R388" s="130" t="s">
        <v>1840</v>
      </c>
      <c r="S388" s="130" t="s">
        <v>292</v>
      </c>
      <c r="T388" s="130" t="s">
        <v>293</v>
      </c>
    </row>
    <row r="389" spans="1:20" x14ac:dyDescent="0.35">
      <c r="A389" s="130" t="s">
        <v>1841</v>
      </c>
      <c r="B389" s="130" t="s">
        <v>1842</v>
      </c>
      <c r="C389" s="130" t="s">
        <v>279</v>
      </c>
      <c r="D389" s="130" t="s">
        <v>1588</v>
      </c>
      <c r="E389" s="130" t="s">
        <v>1589</v>
      </c>
      <c r="F389" s="130" t="s">
        <v>345</v>
      </c>
      <c r="G389" s="130" t="s">
        <v>335</v>
      </c>
      <c r="H389" s="130" t="s">
        <v>336</v>
      </c>
      <c r="I389" s="130" t="s">
        <v>74</v>
      </c>
      <c r="J389" s="130" t="s">
        <v>1133</v>
      </c>
      <c r="K389" s="130" t="s">
        <v>1827</v>
      </c>
      <c r="L389" s="130" t="s">
        <v>1828</v>
      </c>
      <c r="M389" s="130" t="s">
        <v>288</v>
      </c>
      <c r="N389" s="130" t="s">
        <v>289</v>
      </c>
      <c r="Q389" s="130" t="s">
        <v>1839</v>
      </c>
      <c r="R389" s="130" t="s">
        <v>1840</v>
      </c>
      <c r="S389" s="130" t="s">
        <v>292</v>
      </c>
      <c r="T389" s="130" t="s">
        <v>293</v>
      </c>
    </row>
    <row r="390" spans="1:20" x14ac:dyDescent="0.35">
      <c r="A390" s="130" t="s">
        <v>1843</v>
      </c>
      <c r="B390" s="130" t="s">
        <v>1844</v>
      </c>
      <c r="C390" s="130" t="s">
        <v>279</v>
      </c>
      <c r="D390" s="130" t="s">
        <v>1588</v>
      </c>
      <c r="E390" s="130" t="s">
        <v>1589</v>
      </c>
      <c r="F390" s="130" t="s">
        <v>345</v>
      </c>
      <c r="G390" s="130" t="s">
        <v>458</v>
      </c>
      <c r="H390" s="130" t="s">
        <v>459</v>
      </c>
      <c r="I390" s="130" t="s">
        <v>74</v>
      </c>
      <c r="J390" s="130" t="s">
        <v>1133</v>
      </c>
      <c r="K390" s="130" t="s">
        <v>1827</v>
      </c>
      <c r="L390" s="130" t="s">
        <v>1828</v>
      </c>
      <c r="M390" s="130" t="s">
        <v>288</v>
      </c>
      <c r="N390" s="130" t="s">
        <v>289</v>
      </c>
      <c r="Q390" s="130" t="s">
        <v>1839</v>
      </c>
      <c r="R390" s="130" t="s">
        <v>1840</v>
      </c>
      <c r="S390" s="130" t="s">
        <v>292</v>
      </c>
      <c r="T390" s="130" t="s">
        <v>293</v>
      </c>
    </row>
    <row r="391" spans="1:20" x14ac:dyDescent="0.35">
      <c r="A391" s="130" t="s">
        <v>1845</v>
      </c>
      <c r="B391" s="130" t="s">
        <v>1846</v>
      </c>
      <c r="C391" s="130" t="s">
        <v>279</v>
      </c>
      <c r="D391" s="130" t="s">
        <v>1588</v>
      </c>
      <c r="E391" s="130" t="s">
        <v>1589</v>
      </c>
      <c r="F391" s="130" t="s">
        <v>345</v>
      </c>
      <c r="G391" s="130" t="s">
        <v>388</v>
      </c>
      <c r="H391" s="130" t="s">
        <v>389</v>
      </c>
      <c r="I391" s="130" t="s">
        <v>74</v>
      </c>
      <c r="J391" s="130" t="s">
        <v>1133</v>
      </c>
      <c r="K391" s="130" t="s">
        <v>1827</v>
      </c>
      <c r="L391" s="130" t="s">
        <v>1828</v>
      </c>
      <c r="M391" s="130" t="s">
        <v>288</v>
      </c>
      <c r="N391" s="130" t="s">
        <v>289</v>
      </c>
      <c r="Q391" s="130" t="s">
        <v>1839</v>
      </c>
      <c r="R391" s="130" t="s">
        <v>1840</v>
      </c>
      <c r="S391" s="130" t="s">
        <v>292</v>
      </c>
      <c r="T391" s="130" t="s">
        <v>293</v>
      </c>
    </row>
    <row r="392" spans="1:20" x14ac:dyDescent="0.35">
      <c r="A392" s="130" t="s">
        <v>1847</v>
      </c>
      <c r="B392" s="130" t="s">
        <v>1848</v>
      </c>
      <c r="C392" s="130" t="s">
        <v>279</v>
      </c>
      <c r="D392" s="130" t="s">
        <v>1588</v>
      </c>
      <c r="E392" s="130" t="s">
        <v>1589</v>
      </c>
      <c r="F392" s="130" t="s">
        <v>345</v>
      </c>
      <c r="G392" s="130" t="s">
        <v>346</v>
      </c>
      <c r="H392" s="130" t="s">
        <v>347</v>
      </c>
      <c r="I392" s="130" t="s">
        <v>74</v>
      </c>
      <c r="J392" s="130" t="s">
        <v>1133</v>
      </c>
      <c r="K392" s="130" t="s">
        <v>1658</v>
      </c>
      <c r="L392" s="130" t="s">
        <v>1659</v>
      </c>
      <c r="M392" s="130" t="s">
        <v>288</v>
      </c>
      <c r="N392" s="130" t="s">
        <v>289</v>
      </c>
      <c r="Q392" s="130" t="s">
        <v>1849</v>
      </c>
      <c r="R392" s="130" t="s">
        <v>1850</v>
      </c>
      <c r="S392" s="130" t="s">
        <v>292</v>
      </c>
      <c r="T392" s="130" t="s">
        <v>293</v>
      </c>
    </row>
    <row r="393" spans="1:20" x14ac:dyDescent="0.35">
      <c r="A393" s="130" t="s">
        <v>1851</v>
      </c>
      <c r="B393" s="130" t="s">
        <v>1852</v>
      </c>
      <c r="C393" s="130" t="s">
        <v>279</v>
      </c>
      <c r="D393" s="130" t="s">
        <v>1588</v>
      </c>
      <c r="E393" s="130" t="s">
        <v>1589</v>
      </c>
      <c r="F393" s="130" t="s">
        <v>345</v>
      </c>
      <c r="G393" s="130" t="s">
        <v>335</v>
      </c>
      <c r="H393" s="130" t="s">
        <v>336</v>
      </c>
      <c r="I393" s="130" t="s">
        <v>74</v>
      </c>
      <c r="J393" s="130" t="s">
        <v>1133</v>
      </c>
      <c r="K393" s="130" t="s">
        <v>1658</v>
      </c>
      <c r="L393" s="130" t="s">
        <v>1659</v>
      </c>
      <c r="M393" s="130" t="s">
        <v>288</v>
      </c>
      <c r="N393" s="130" t="s">
        <v>289</v>
      </c>
      <c r="Q393" s="130" t="s">
        <v>1849</v>
      </c>
      <c r="R393" s="130" t="s">
        <v>1850</v>
      </c>
      <c r="S393" s="130" t="s">
        <v>292</v>
      </c>
      <c r="T393" s="130" t="s">
        <v>293</v>
      </c>
    </row>
    <row r="394" spans="1:20" x14ac:dyDescent="0.35">
      <c r="A394" s="130" t="s">
        <v>1853</v>
      </c>
      <c r="B394" s="130" t="s">
        <v>1854</v>
      </c>
      <c r="C394" s="130" t="s">
        <v>279</v>
      </c>
      <c r="D394" s="130" t="s">
        <v>1588</v>
      </c>
      <c r="E394" s="130" t="s">
        <v>1589</v>
      </c>
      <c r="F394" s="130" t="s">
        <v>345</v>
      </c>
      <c r="G394" s="130" t="s">
        <v>458</v>
      </c>
      <c r="H394" s="130" t="s">
        <v>459</v>
      </c>
      <c r="I394" s="130" t="s">
        <v>74</v>
      </c>
      <c r="J394" s="130" t="s">
        <v>1133</v>
      </c>
      <c r="K394" s="130" t="s">
        <v>1658</v>
      </c>
      <c r="L394" s="130" t="s">
        <v>1659</v>
      </c>
      <c r="M394" s="130" t="s">
        <v>288</v>
      </c>
      <c r="N394" s="130" t="s">
        <v>289</v>
      </c>
      <c r="Q394" s="130" t="s">
        <v>1849</v>
      </c>
      <c r="R394" s="130" t="s">
        <v>1850</v>
      </c>
      <c r="S394" s="130" t="s">
        <v>292</v>
      </c>
      <c r="T394" s="130" t="s">
        <v>293</v>
      </c>
    </row>
    <row r="395" spans="1:20" x14ac:dyDescent="0.35">
      <c r="A395" s="130" t="s">
        <v>1855</v>
      </c>
      <c r="B395" s="130" t="s">
        <v>1856</v>
      </c>
      <c r="C395" s="130" t="s">
        <v>279</v>
      </c>
      <c r="D395" s="130" t="s">
        <v>1588</v>
      </c>
      <c r="E395" s="130" t="s">
        <v>1589</v>
      </c>
      <c r="F395" s="130" t="s">
        <v>345</v>
      </c>
      <c r="G395" s="130" t="s">
        <v>388</v>
      </c>
      <c r="H395" s="130" t="s">
        <v>389</v>
      </c>
      <c r="I395" s="130" t="s">
        <v>74</v>
      </c>
      <c r="J395" s="130" t="s">
        <v>1133</v>
      </c>
      <c r="K395" s="130" t="s">
        <v>1658</v>
      </c>
      <c r="L395" s="130" t="s">
        <v>1659</v>
      </c>
      <c r="M395" s="130" t="s">
        <v>288</v>
      </c>
      <c r="N395" s="130" t="s">
        <v>289</v>
      </c>
      <c r="Q395" s="130" t="s">
        <v>1849</v>
      </c>
      <c r="R395" s="130" t="s">
        <v>1850</v>
      </c>
      <c r="S395" s="130" t="s">
        <v>292</v>
      </c>
      <c r="T395" s="130" t="s">
        <v>293</v>
      </c>
    </row>
    <row r="396" spans="1:20" x14ac:dyDescent="0.35">
      <c r="A396" s="130" t="s">
        <v>1857</v>
      </c>
      <c r="B396" s="130" t="s">
        <v>1858</v>
      </c>
      <c r="C396" s="130" t="s">
        <v>279</v>
      </c>
      <c r="D396" s="130" t="s">
        <v>1588</v>
      </c>
      <c r="E396" s="130" t="s">
        <v>1589</v>
      </c>
      <c r="F396" s="130" t="s">
        <v>345</v>
      </c>
      <c r="G396" s="130" t="s">
        <v>346</v>
      </c>
      <c r="H396" s="130" t="s">
        <v>347</v>
      </c>
      <c r="I396" s="130" t="s">
        <v>74</v>
      </c>
      <c r="J396" s="130" t="s">
        <v>1133</v>
      </c>
      <c r="K396" s="130" t="s">
        <v>1859</v>
      </c>
      <c r="L396" s="130" t="s">
        <v>1860</v>
      </c>
      <c r="M396" s="130" t="s">
        <v>288</v>
      </c>
      <c r="N396" s="130" t="s">
        <v>289</v>
      </c>
      <c r="Q396" s="130" t="s">
        <v>1861</v>
      </c>
      <c r="R396" s="130" t="s">
        <v>1862</v>
      </c>
      <c r="S396" s="130" t="s">
        <v>292</v>
      </c>
      <c r="T396" s="130" t="s">
        <v>293</v>
      </c>
    </row>
    <row r="397" spans="1:20" x14ac:dyDescent="0.35">
      <c r="A397" s="130" t="s">
        <v>1863</v>
      </c>
      <c r="B397" s="130" t="s">
        <v>1864</v>
      </c>
      <c r="C397" s="130" t="s">
        <v>279</v>
      </c>
      <c r="D397" s="130" t="s">
        <v>1588</v>
      </c>
      <c r="E397" s="130" t="s">
        <v>1589</v>
      </c>
      <c r="F397" s="130" t="s">
        <v>345</v>
      </c>
      <c r="G397" s="130" t="s">
        <v>335</v>
      </c>
      <c r="H397" s="130" t="s">
        <v>336</v>
      </c>
      <c r="I397" s="130" t="s">
        <v>74</v>
      </c>
      <c r="J397" s="130" t="s">
        <v>1133</v>
      </c>
      <c r="K397" s="130" t="s">
        <v>1865</v>
      </c>
      <c r="L397" s="130" t="s">
        <v>1866</v>
      </c>
      <c r="M397" s="130" t="s">
        <v>288</v>
      </c>
      <c r="N397" s="130" t="s">
        <v>289</v>
      </c>
      <c r="Q397" s="130" t="s">
        <v>1867</v>
      </c>
      <c r="R397" s="130" t="s">
        <v>1868</v>
      </c>
      <c r="S397" s="130" t="s">
        <v>292</v>
      </c>
      <c r="T397" s="130" t="s">
        <v>293</v>
      </c>
    </row>
    <row r="398" spans="1:20" x14ac:dyDescent="0.35">
      <c r="A398" s="130" t="s">
        <v>1869</v>
      </c>
      <c r="B398" s="130" t="s">
        <v>1870</v>
      </c>
      <c r="C398" s="130" t="s">
        <v>279</v>
      </c>
      <c r="D398" s="130" t="s">
        <v>1588</v>
      </c>
      <c r="E398" s="130" t="s">
        <v>1589</v>
      </c>
      <c r="F398" s="130" t="s">
        <v>345</v>
      </c>
      <c r="G398" s="130" t="s">
        <v>432</v>
      </c>
      <c r="H398" s="130" t="s">
        <v>433</v>
      </c>
      <c r="I398" s="130" t="s">
        <v>74</v>
      </c>
      <c r="J398" s="130" t="s">
        <v>1133</v>
      </c>
      <c r="K398" s="130" t="s">
        <v>1684</v>
      </c>
      <c r="L398" s="130" t="s">
        <v>1685</v>
      </c>
      <c r="M398" s="130" t="s">
        <v>436</v>
      </c>
      <c r="N398" s="130" t="s">
        <v>437</v>
      </c>
      <c r="Q398" s="130" t="s">
        <v>1871</v>
      </c>
      <c r="R398" s="130" t="s">
        <v>1872</v>
      </c>
      <c r="S398" s="130" t="s">
        <v>292</v>
      </c>
      <c r="T398" s="130" t="s">
        <v>293</v>
      </c>
    </row>
    <row r="399" spans="1:20" x14ac:dyDescent="0.35">
      <c r="A399" s="130" t="s">
        <v>1873</v>
      </c>
      <c r="B399" s="130" t="s">
        <v>1874</v>
      </c>
      <c r="C399" s="130" t="s">
        <v>279</v>
      </c>
      <c r="D399" s="130" t="s">
        <v>1588</v>
      </c>
      <c r="E399" s="130" t="s">
        <v>1589</v>
      </c>
      <c r="F399" s="130" t="s">
        <v>345</v>
      </c>
      <c r="G399" s="130" t="s">
        <v>346</v>
      </c>
      <c r="H399" s="130" t="s">
        <v>347</v>
      </c>
      <c r="I399" s="130" t="s">
        <v>75</v>
      </c>
      <c r="J399" s="130" t="s">
        <v>485</v>
      </c>
      <c r="K399" s="130" t="s">
        <v>1875</v>
      </c>
      <c r="L399" s="130" t="s">
        <v>1876</v>
      </c>
      <c r="M399" s="130" t="s">
        <v>288</v>
      </c>
      <c r="N399" s="130" t="s">
        <v>289</v>
      </c>
      <c r="Q399" s="130" t="s">
        <v>1877</v>
      </c>
      <c r="R399" s="130" t="s">
        <v>1878</v>
      </c>
      <c r="S399" s="130" t="s">
        <v>292</v>
      </c>
      <c r="T399" s="130" t="s">
        <v>293</v>
      </c>
    </row>
    <row r="400" spans="1:20" x14ac:dyDescent="0.35">
      <c r="A400" s="130" t="s">
        <v>1879</v>
      </c>
      <c r="B400" s="130" t="s">
        <v>1880</v>
      </c>
      <c r="C400" s="130" t="s">
        <v>279</v>
      </c>
      <c r="D400" s="130" t="s">
        <v>1588</v>
      </c>
      <c r="E400" s="130" t="s">
        <v>1589</v>
      </c>
      <c r="F400" s="130" t="s">
        <v>345</v>
      </c>
      <c r="G400" s="130" t="s">
        <v>346</v>
      </c>
      <c r="H400" s="130" t="s">
        <v>347</v>
      </c>
      <c r="I400" s="130" t="s">
        <v>75</v>
      </c>
      <c r="J400" s="130" t="s">
        <v>485</v>
      </c>
      <c r="K400" s="130" t="s">
        <v>1881</v>
      </c>
      <c r="L400" s="130" t="s">
        <v>1882</v>
      </c>
      <c r="M400" s="130" t="s">
        <v>288</v>
      </c>
      <c r="N400" s="130" t="s">
        <v>289</v>
      </c>
      <c r="Q400" s="130" t="s">
        <v>1883</v>
      </c>
      <c r="R400" s="130" t="s">
        <v>1884</v>
      </c>
      <c r="S400" s="130" t="s">
        <v>292</v>
      </c>
      <c r="T400" s="130" t="s">
        <v>293</v>
      </c>
    </row>
    <row r="401" spans="1:20" x14ac:dyDescent="0.35">
      <c r="A401" s="130" t="s">
        <v>1885</v>
      </c>
      <c r="B401" s="130" t="s">
        <v>1886</v>
      </c>
      <c r="C401" s="130" t="s">
        <v>279</v>
      </c>
      <c r="D401" s="130" t="s">
        <v>1588</v>
      </c>
      <c r="E401" s="130" t="s">
        <v>1589</v>
      </c>
      <c r="F401" s="130" t="s">
        <v>917</v>
      </c>
      <c r="G401" s="130" t="s">
        <v>346</v>
      </c>
      <c r="H401" s="130" t="s">
        <v>347</v>
      </c>
      <c r="I401" s="130" t="s">
        <v>1887</v>
      </c>
      <c r="J401" s="130" t="s">
        <v>1888</v>
      </c>
      <c r="K401" s="130" t="s">
        <v>1889</v>
      </c>
      <c r="L401" s="130" t="s">
        <v>1890</v>
      </c>
      <c r="M401" s="130" t="s">
        <v>288</v>
      </c>
      <c r="N401" s="130" t="s">
        <v>289</v>
      </c>
      <c r="Q401" s="130" t="s">
        <v>1891</v>
      </c>
      <c r="R401" s="130" t="s">
        <v>1892</v>
      </c>
      <c r="S401" s="130" t="s">
        <v>292</v>
      </c>
      <c r="T401" s="130" t="s">
        <v>293</v>
      </c>
    </row>
    <row r="402" spans="1:20" x14ac:dyDescent="0.35">
      <c r="A402" s="130" t="s">
        <v>1893</v>
      </c>
      <c r="B402" s="130" t="s">
        <v>1894</v>
      </c>
      <c r="C402" s="130" t="s">
        <v>279</v>
      </c>
      <c r="D402" s="130" t="s">
        <v>1588</v>
      </c>
      <c r="E402" s="130" t="s">
        <v>1589</v>
      </c>
      <c r="F402" s="130" t="s">
        <v>334</v>
      </c>
      <c r="G402" s="130" t="s">
        <v>335</v>
      </c>
      <c r="H402" s="130" t="s">
        <v>336</v>
      </c>
      <c r="I402" s="130" t="s">
        <v>1779</v>
      </c>
      <c r="J402" s="130" t="s">
        <v>1780</v>
      </c>
      <c r="K402" s="130" t="s">
        <v>1895</v>
      </c>
      <c r="L402" s="130" t="s">
        <v>1896</v>
      </c>
      <c r="M402" s="130" t="s">
        <v>288</v>
      </c>
      <c r="N402" s="130" t="s">
        <v>289</v>
      </c>
      <c r="Q402" s="130" t="s">
        <v>1897</v>
      </c>
      <c r="R402" s="130" t="s">
        <v>1784</v>
      </c>
      <c r="S402" s="130" t="s">
        <v>292</v>
      </c>
      <c r="T402" s="130" t="s">
        <v>293</v>
      </c>
    </row>
    <row r="403" spans="1:20" x14ac:dyDescent="0.35">
      <c r="A403" s="130" t="s">
        <v>1898</v>
      </c>
      <c r="B403" s="130" t="s">
        <v>1899</v>
      </c>
      <c r="C403" s="130" t="s">
        <v>279</v>
      </c>
      <c r="D403" s="130" t="s">
        <v>1588</v>
      </c>
      <c r="E403" s="130" t="s">
        <v>1589</v>
      </c>
      <c r="F403" s="130" t="s">
        <v>345</v>
      </c>
      <c r="G403" s="130" t="s">
        <v>346</v>
      </c>
      <c r="H403" s="130" t="s">
        <v>347</v>
      </c>
      <c r="I403" s="130" t="s">
        <v>75</v>
      </c>
      <c r="J403" s="130" t="s">
        <v>485</v>
      </c>
      <c r="K403" s="130" t="s">
        <v>1592</v>
      </c>
      <c r="L403" s="130" t="s">
        <v>202</v>
      </c>
      <c r="M403" s="130" t="s">
        <v>288</v>
      </c>
      <c r="N403" s="130" t="s">
        <v>289</v>
      </c>
      <c r="Q403" s="130" t="s">
        <v>1900</v>
      </c>
      <c r="R403" s="130" t="s">
        <v>1901</v>
      </c>
      <c r="S403" s="130" t="s">
        <v>292</v>
      </c>
      <c r="T403" s="130" t="s">
        <v>293</v>
      </c>
    </row>
    <row r="404" spans="1:20" x14ac:dyDescent="0.35">
      <c r="A404" s="130" t="s">
        <v>1902</v>
      </c>
      <c r="B404" s="130" t="s">
        <v>1903</v>
      </c>
      <c r="C404" s="130" t="s">
        <v>279</v>
      </c>
      <c r="D404" s="130" t="s">
        <v>1588</v>
      </c>
      <c r="E404" s="130" t="s">
        <v>1589</v>
      </c>
      <c r="F404" s="130" t="s">
        <v>345</v>
      </c>
      <c r="G404" s="130" t="s">
        <v>335</v>
      </c>
      <c r="H404" s="130" t="s">
        <v>336</v>
      </c>
      <c r="I404" s="130" t="s">
        <v>75</v>
      </c>
      <c r="J404" s="130" t="s">
        <v>485</v>
      </c>
      <c r="K404" s="130" t="s">
        <v>1592</v>
      </c>
      <c r="L404" s="130" t="s">
        <v>202</v>
      </c>
      <c r="M404" s="130" t="s">
        <v>288</v>
      </c>
      <c r="N404" s="130" t="s">
        <v>289</v>
      </c>
      <c r="Q404" s="130" t="s">
        <v>1900</v>
      </c>
      <c r="R404" s="130" t="s">
        <v>1901</v>
      </c>
      <c r="S404" s="130" t="s">
        <v>292</v>
      </c>
      <c r="T404" s="130" t="s">
        <v>293</v>
      </c>
    </row>
    <row r="405" spans="1:20" x14ac:dyDescent="0.35">
      <c r="A405" s="130" t="s">
        <v>1904</v>
      </c>
      <c r="B405" s="130" t="s">
        <v>1905</v>
      </c>
      <c r="C405" s="130" t="s">
        <v>279</v>
      </c>
      <c r="D405" s="130" t="s">
        <v>1588</v>
      </c>
      <c r="E405" s="130" t="s">
        <v>1589</v>
      </c>
      <c r="F405" s="130" t="s">
        <v>345</v>
      </c>
      <c r="G405" s="130" t="s">
        <v>458</v>
      </c>
      <c r="H405" s="130" t="s">
        <v>459</v>
      </c>
      <c r="I405" s="130" t="s">
        <v>75</v>
      </c>
      <c r="J405" s="130" t="s">
        <v>485</v>
      </c>
      <c r="K405" s="130" t="s">
        <v>1592</v>
      </c>
      <c r="L405" s="130" t="s">
        <v>202</v>
      </c>
      <c r="M405" s="130" t="s">
        <v>288</v>
      </c>
      <c r="N405" s="130" t="s">
        <v>289</v>
      </c>
      <c r="Q405" s="130" t="s">
        <v>1900</v>
      </c>
      <c r="R405" s="130" t="s">
        <v>1901</v>
      </c>
      <c r="S405" s="130" t="s">
        <v>292</v>
      </c>
      <c r="T405" s="130" t="s">
        <v>293</v>
      </c>
    </row>
    <row r="406" spans="1:20" x14ac:dyDescent="0.35">
      <c r="A406" s="130" t="s">
        <v>1906</v>
      </c>
      <c r="B406" s="130" t="s">
        <v>1907</v>
      </c>
      <c r="C406" s="130" t="s">
        <v>279</v>
      </c>
      <c r="D406" s="130" t="s">
        <v>1588</v>
      </c>
      <c r="E406" s="130" t="s">
        <v>1589</v>
      </c>
      <c r="F406" s="130" t="s">
        <v>345</v>
      </c>
      <c r="G406" s="130" t="s">
        <v>388</v>
      </c>
      <c r="H406" s="130" t="s">
        <v>389</v>
      </c>
      <c r="I406" s="130" t="s">
        <v>75</v>
      </c>
      <c r="J406" s="130" t="s">
        <v>485</v>
      </c>
      <c r="K406" s="130" t="s">
        <v>1592</v>
      </c>
      <c r="L406" s="130" t="s">
        <v>202</v>
      </c>
      <c r="M406" s="130" t="s">
        <v>288</v>
      </c>
      <c r="N406" s="130" t="s">
        <v>289</v>
      </c>
      <c r="Q406" s="130" t="s">
        <v>1900</v>
      </c>
      <c r="R406" s="130" t="s">
        <v>1901</v>
      </c>
      <c r="S406" s="130" t="s">
        <v>292</v>
      </c>
      <c r="T406" s="130" t="s">
        <v>293</v>
      </c>
    </row>
    <row r="407" spans="1:20" x14ac:dyDescent="0.35">
      <c r="A407" s="130" t="s">
        <v>1908</v>
      </c>
      <c r="B407" s="130" t="s">
        <v>1909</v>
      </c>
      <c r="C407" s="130" t="s">
        <v>279</v>
      </c>
      <c r="D407" s="130" t="s">
        <v>1588</v>
      </c>
      <c r="E407" s="130" t="s">
        <v>1589</v>
      </c>
      <c r="F407" s="130" t="s">
        <v>345</v>
      </c>
      <c r="G407" s="130" t="s">
        <v>346</v>
      </c>
      <c r="H407" s="130" t="s">
        <v>347</v>
      </c>
      <c r="I407" s="130" t="s">
        <v>75</v>
      </c>
      <c r="J407" s="130" t="s">
        <v>485</v>
      </c>
      <c r="K407" s="130" t="s">
        <v>1910</v>
      </c>
      <c r="L407" s="130" t="s">
        <v>1911</v>
      </c>
      <c r="M407" s="130" t="s">
        <v>288</v>
      </c>
      <c r="N407" s="130" t="s">
        <v>289</v>
      </c>
      <c r="Q407" s="130" t="s">
        <v>1912</v>
      </c>
      <c r="R407" s="130" t="s">
        <v>1913</v>
      </c>
      <c r="S407" s="130" t="s">
        <v>292</v>
      </c>
      <c r="T407" s="130" t="s">
        <v>293</v>
      </c>
    </row>
    <row r="408" spans="1:20" x14ac:dyDescent="0.35">
      <c r="A408" s="130" t="s">
        <v>1914</v>
      </c>
      <c r="B408" s="130" t="s">
        <v>1915</v>
      </c>
      <c r="C408" s="130" t="s">
        <v>279</v>
      </c>
      <c r="D408" s="130" t="s">
        <v>1588</v>
      </c>
      <c r="E408" s="130" t="s">
        <v>1589</v>
      </c>
      <c r="F408" s="130" t="s">
        <v>345</v>
      </c>
      <c r="G408" s="130" t="s">
        <v>936</v>
      </c>
      <c r="H408" s="130" t="s">
        <v>87</v>
      </c>
      <c r="I408" s="130" t="s">
        <v>75</v>
      </c>
      <c r="J408" s="130" t="s">
        <v>485</v>
      </c>
      <c r="K408" s="130" t="s">
        <v>1910</v>
      </c>
      <c r="L408" s="130" t="s">
        <v>1911</v>
      </c>
      <c r="M408" s="130" t="s">
        <v>288</v>
      </c>
      <c r="N408" s="130" t="s">
        <v>289</v>
      </c>
      <c r="Q408" s="130" t="s">
        <v>1912</v>
      </c>
      <c r="R408" s="130" t="s">
        <v>1913</v>
      </c>
      <c r="S408" s="130" t="s">
        <v>292</v>
      </c>
      <c r="T408" s="130" t="s">
        <v>293</v>
      </c>
    </row>
    <row r="409" spans="1:20" x14ac:dyDescent="0.35">
      <c r="A409" s="130" t="s">
        <v>1916</v>
      </c>
      <c r="B409" s="130" t="s">
        <v>1917</v>
      </c>
      <c r="C409" s="130" t="s">
        <v>279</v>
      </c>
      <c r="D409" s="130" t="s">
        <v>1588</v>
      </c>
      <c r="E409" s="130" t="s">
        <v>1589</v>
      </c>
      <c r="F409" s="130" t="s">
        <v>345</v>
      </c>
      <c r="G409" s="130" t="s">
        <v>335</v>
      </c>
      <c r="H409" s="130" t="s">
        <v>336</v>
      </c>
      <c r="I409" s="130" t="s">
        <v>75</v>
      </c>
      <c r="J409" s="130" t="s">
        <v>485</v>
      </c>
      <c r="K409" s="130" t="s">
        <v>1910</v>
      </c>
      <c r="L409" s="130" t="s">
        <v>1911</v>
      </c>
      <c r="M409" s="130" t="s">
        <v>288</v>
      </c>
      <c r="N409" s="130" t="s">
        <v>289</v>
      </c>
      <c r="Q409" s="130" t="s">
        <v>1912</v>
      </c>
      <c r="R409" s="130" t="s">
        <v>1913</v>
      </c>
      <c r="S409" s="130" t="s">
        <v>292</v>
      </c>
      <c r="T409" s="130" t="s">
        <v>293</v>
      </c>
    </row>
    <row r="410" spans="1:20" x14ac:dyDescent="0.35">
      <c r="A410" s="130" t="s">
        <v>1918</v>
      </c>
      <c r="B410" s="130" t="s">
        <v>1919</v>
      </c>
      <c r="C410" s="130" t="s">
        <v>279</v>
      </c>
      <c r="D410" s="130" t="s">
        <v>1588</v>
      </c>
      <c r="E410" s="130" t="s">
        <v>1589</v>
      </c>
      <c r="F410" s="130" t="s">
        <v>345</v>
      </c>
      <c r="G410" s="130" t="s">
        <v>458</v>
      </c>
      <c r="H410" s="130" t="s">
        <v>459</v>
      </c>
      <c r="I410" s="130" t="s">
        <v>75</v>
      </c>
      <c r="J410" s="130" t="s">
        <v>485</v>
      </c>
      <c r="K410" s="130" t="s">
        <v>1910</v>
      </c>
      <c r="L410" s="130" t="s">
        <v>1911</v>
      </c>
      <c r="M410" s="130" t="s">
        <v>288</v>
      </c>
      <c r="N410" s="130" t="s">
        <v>289</v>
      </c>
      <c r="Q410" s="130" t="s">
        <v>1912</v>
      </c>
      <c r="R410" s="130" t="s">
        <v>1913</v>
      </c>
      <c r="S410" s="130" t="s">
        <v>292</v>
      </c>
      <c r="T410" s="130" t="s">
        <v>293</v>
      </c>
    </row>
    <row r="411" spans="1:20" x14ac:dyDescent="0.35">
      <c r="A411" s="130" t="s">
        <v>1920</v>
      </c>
      <c r="B411" s="130" t="s">
        <v>1921</v>
      </c>
      <c r="C411" s="130" t="s">
        <v>279</v>
      </c>
      <c r="D411" s="130" t="s">
        <v>1588</v>
      </c>
      <c r="E411" s="130" t="s">
        <v>1589</v>
      </c>
      <c r="F411" s="130" t="s">
        <v>345</v>
      </c>
      <c r="G411" s="130" t="s">
        <v>388</v>
      </c>
      <c r="H411" s="130" t="s">
        <v>389</v>
      </c>
      <c r="I411" s="130" t="s">
        <v>75</v>
      </c>
      <c r="J411" s="130" t="s">
        <v>485</v>
      </c>
      <c r="K411" s="130" t="s">
        <v>1910</v>
      </c>
      <c r="L411" s="130" t="s">
        <v>1911</v>
      </c>
      <c r="M411" s="130" t="s">
        <v>288</v>
      </c>
      <c r="N411" s="130" t="s">
        <v>289</v>
      </c>
      <c r="Q411" s="130" t="s">
        <v>1912</v>
      </c>
      <c r="R411" s="130" t="s">
        <v>1913</v>
      </c>
      <c r="S411" s="130" t="s">
        <v>292</v>
      </c>
      <c r="T411" s="130" t="s">
        <v>293</v>
      </c>
    </row>
    <row r="412" spans="1:20" x14ac:dyDescent="0.35">
      <c r="A412" s="130" t="s">
        <v>1922</v>
      </c>
      <c r="B412" s="130" t="s">
        <v>1923</v>
      </c>
      <c r="C412" s="130" t="s">
        <v>279</v>
      </c>
      <c r="D412" s="130" t="s">
        <v>1588</v>
      </c>
      <c r="E412" s="130" t="s">
        <v>1589</v>
      </c>
      <c r="F412" s="130" t="s">
        <v>334</v>
      </c>
      <c r="G412" s="130" t="s">
        <v>346</v>
      </c>
      <c r="H412" s="130" t="s">
        <v>347</v>
      </c>
      <c r="I412" s="130" t="s">
        <v>1924</v>
      </c>
      <c r="J412" s="130" t="s">
        <v>1925</v>
      </c>
      <c r="K412" s="130" t="s">
        <v>1926</v>
      </c>
      <c r="L412" s="130" t="s">
        <v>1927</v>
      </c>
      <c r="M412" s="130" t="s">
        <v>288</v>
      </c>
      <c r="N412" s="130" t="s">
        <v>289</v>
      </c>
      <c r="Q412" s="130" t="s">
        <v>1928</v>
      </c>
      <c r="R412" s="130" t="s">
        <v>1925</v>
      </c>
      <c r="S412" s="130" t="s">
        <v>292</v>
      </c>
      <c r="T412" s="130" t="s">
        <v>293</v>
      </c>
    </row>
    <row r="413" spans="1:20" x14ac:dyDescent="0.35">
      <c r="A413" s="130" t="s">
        <v>1929</v>
      </c>
      <c r="B413" s="130" t="s">
        <v>1930</v>
      </c>
      <c r="C413" s="130" t="s">
        <v>279</v>
      </c>
      <c r="D413" s="130" t="s">
        <v>1588</v>
      </c>
      <c r="E413" s="130" t="s">
        <v>1589</v>
      </c>
      <c r="F413" s="130" t="s">
        <v>334</v>
      </c>
      <c r="G413" s="130" t="s">
        <v>458</v>
      </c>
      <c r="H413" s="130" t="s">
        <v>459</v>
      </c>
      <c r="I413" s="130" t="s">
        <v>1887</v>
      </c>
      <c r="J413" s="130" t="s">
        <v>1888</v>
      </c>
      <c r="K413" s="130" t="s">
        <v>1889</v>
      </c>
      <c r="L413" s="130" t="s">
        <v>1890</v>
      </c>
      <c r="M413" s="130" t="s">
        <v>288</v>
      </c>
      <c r="N413" s="130" t="s">
        <v>289</v>
      </c>
      <c r="Q413" s="130" t="s">
        <v>1891</v>
      </c>
      <c r="R413" s="130" t="s">
        <v>1892</v>
      </c>
      <c r="S413" s="130" t="s">
        <v>292</v>
      </c>
      <c r="T413" s="130" t="s">
        <v>293</v>
      </c>
    </row>
    <row r="414" spans="1:20" x14ac:dyDescent="0.35">
      <c r="A414" s="130" t="s">
        <v>1931</v>
      </c>
      <c r="B414" s="130" t="s">
        <v>1932</v>
      </c>
      <c r="C414" s="130" t="s">
        <v>279</v>
      </c>
      <c r="D414" s="130" t="s">
        <v>1588</v>
      </c>
      <c r="E414" s="130" t="s">
        <v>1589</v>
      </c>
      <c r="F414" s="130" t="s">
        <v>334</v>
      </c>
      <c r="G414" s="130" t="s">
        <v>388</v>
      </c>
      <c r="H414" s="130" t="s">
        <v>389</v>
      </c>
      <c r="I414" s="130" t="s">
        <v>1887</v>
      </c>
      <c r="J414" s="130" t="s">
        <v>1888</v>
      </c>
      <c r="K414" s="130" t="s">
        <v>1889</v>
      </c>
      <c r="L414" s="130" t="s">
        <v>1890</v>
      </c>
      <c r="M414" s="130" t="s">
        <v>288</v>
      </c>
      <c r="N414" s="130" t="s">
        <v>289</v>
      </c>
      <c r="Q414" s="130" t="s">
        <v>1891</v>
      </c>
      <c r="R414" s="130" t="s">
        <v>1892</v>
      </c>
      <c r="S414" s="130" t="s">
        <v>292</v>
      </c>
      <c r="T414" s="130" t="s">
        <v>293</v>
      </c>
    </row>
    <row r="415" spans="1:20" x14ac:dyDescent="0.35">
      <c r="A415" s="130" t="s">
        <v>1933</v>
      </c>
      <c r="B415" s="130" t="s">
        <v>1934</v>
      </c>
      <c r="C415" s="130" t="s">
        <v>279</v>
      </c>
      <c r="D415" s="130" t="s">
        <v>1588</v>
      </c>
      <c r="E415" s="130" t="s">
        <v>1589</v>
      </c>
      <c r="F415" s="130" t="s">
        <v>345</v>
      </c>
      <c r="G415" s="130" t="s">
        <v>346</v>
      </c>
      <c r="H415" s="130" t="s">
        <v>347</v>
      </c>
      <c r="I415" s="130" t="s">
        <v>74</v>
      </c>
      <c r="J415" s="130" t="s">
        <v>1133</v>
      </c>
      <c r="K415" s="130" t="s">
        <v>1859</v>
      </c>
      <c r="L415" s="130" t="s">
        <v>1860</v>
      </c>
      <c r="M415" s="130" t="s">
        <v>288</v>
      </c>
      <c r="N415" s="130" t="s">
        <v>289</v>
      </c>
      <c r="Q415" s="130" t="s">
        <v>1861</v>
      </c>
      <c r="R415" s="130" t="s">
        <v>1862</v>
      </c>
      <c r="S415" s="130" t="s">
        <v>292</v>
      </c>
      <c r="T415" s="130" t="s">
        <v>293</v>
      </c>
    </row>
    <row r="416" spans="1:20" x14ac:dyDescent="0.35">
      <c r="A416" s="130" t="s">
        <v>1935</v>
      </c>
      <c r="B416" s="130" t="s">
        <v>1936</v>
      </c>
      <c r="C416" s="130" t="s">
        <v>279</v>
      </c>
      <c r="D416" s="130" t="s">
        <v>1588</v>
      </c>
      <c r="E416" s="130" t="s">
        <v>1589</v>
      </c>
      <c r="F416" s="130" t="s">
        <v>345</v>
      </c>
      <c r="G416" s="130" t="s">
        <v>346</v>
      </c>
      <c r="H416" s="130" t="s">
        <v>347</v>
      </c>
      <c r="I416" s="130" t="s">
        <v>74</v>
      </c>
      <c r="J416" s="130" t="s">
        <v>1133</v>
      </c>
      <c r="K416" s="130" t="s">
        <v>1937</v>
      </c>
      <c r="L416" s="130" t="s">
        <v>1938</v>
      </c>
      <c r="M416" s="130" t="s">
        <v>288</v>
      </c>
      <c r="N416" s="130" t="s">
        <v>289</v>
      </c>
      <c r="Q416" s="130" t="s">
        <v>1939</v>
      </c>
      <c r="R416" s="130" t="s">
        <v>1940</v>
      </c>
      <c r="S416" s="130" t="s">
        <v>292</v>
      </c>
      <c r="T416" s="130" t="s">
        <v>293</v>
      </c>
    </row>
    <row r="417" spans="1:20" x14ac:dyDescent="0.35">
      <c r="A417" s="130" t="s">
        <v>1941</v>
      </c>
      <c r="B417" s="130" t="s">
        <v>1942</v>
      </c>
      <c r="C417" s="130" t="s">
        <v>279</v>
      </c>
      <c r="D417" s="130" t="s">
        <v>1588</v>
      </c>
      <c r="E417" s="130" t="s">
        <v>1589</v>
      </c>
      <c r="F417" s="130" t="s">
        <v>345</v>
      </c>
      <c r="G417" s="130" t="s">
        <v>432</v>
      </c>
      <c r="H417" s="130" t="s">
        <v>433</v>
      </c>
      <c r="I417" s="130" t="s">
        <v>75</v>
      </c>
      <c r="J417" s="130" t="s">
        <v>485</v>
      </c>
      <c r="K417" s="130" t="s">
        <v>1943</v>
      </c>
      <c r="L417" s="130" t="s">
        <v>1944</v>
      </c>
      <c r="M417" s="130" t="s">
        <v>436</v>
      </c>
      <c r="N417" s="130" t="s">
        <v>437</v>
      </c>
      <c r="Q417" s="130" t="s">
        <v>1945</v>
      </c>
      <c r="R417" s="130" t="s">
        <v>1946</v>
      </c>
      <c r="S417" s="130" t="s">
        <v>292</v>
      </c>
      <c r="T417" s="130" t="s">
        <v>293</v>
      </c>
    </row>
    <row r="418" spans="1:20" x14ac:dyDescent="0.35">
      <c r="A418" s="130" t="s">
        <v>1947</v>
      </c>
      <c r="B418" s="130" t="s">
        <v>1948</v>
      </c>
      <c r="C418" s="130" t="s">
        <v>279</v>
      </c>
      <c r="D418" s="130" t="s">
        <v>1949</v>
      </c>
      <c r="E418" s="130" t="s">
        <v>1950</v>
      </c>
      <c r="F418" s="130" t="s">
        <v>345</v>
      </c>
      <c r="G418" s="130" t="s">
        <v>346</v>
      </c>
      <c r="H418" s="130" t="s">
        <v>347</v>
      </c>
      <c r="I418" s="130" t="s">
        <v>1951</v>
      </c>
      <c r="J418" s="130" t="s">
        <v>1952</v>
      </c>
      <c r="K418" s="130" t="s">
        <v>1953</v>
      </c>
      <c r="L418" s="130" t="s">
        <v>1954</v>
      </c>
      <c r="M418" s="130" t="s">
        <v>288</v>
      </c>
      <c r="N418" s="130" t="s">
        <v>289</v>
      </c>
      <c r="Q418" s="130" t="s">
        <v>1955</v>
      </c>
      <c r="R418" s="130" t="s">
        <v>1956</v>
      </c>
      <c r="S418" s="130" t="s">
        <v>1957</v>
      </c>
      <c r="T418" s="130" t="s">
        <v>1958</v>
      </c>
    </row>
    <row r="419" spans="1:20" x14ac:dyDescent="0.35">
      <c r="A419" s="130" t="s">
        <v>1959</v>
      </c>
      <c r="B419" s="130" t="s">
        <v>1960</v>
      </c>
      <c r="C419" s="130" t="s">
        <v>279</v>
      </c>
      <c r="D419" s="130" t="s">
        <v>1961</v>
      </c>
      <c r="E419" s="130" t="s">
        <v>1962</v>
      </c>
      <c r="F419" s="130" t="s">
        <v>334</v>
      </c>
      <c r="G419" s="130" t="s">
        <v>346</v>
      </c>
      <c r="H419" s="130" t="s">
        <v>347</v>
      </c>
      <c r="I419" s="130" t="s">
        <v>257</v>
      </c>
      <c r="J419" s="130" t="s">
        <v>367</v>
      </c>
      <c r="K419" s="130" t="s">
        <v>1963</v>
      </c>
      <c r="L419" s="130" t="s">
        <v>1964</v>
      </c>
      <c r="M419" s="130" t="s">
        <v>288</v>
      </c>
      <c r="N419" s="130" t="s">
        <v>289</v>
      </c>
      <c r="Q419" s="130" t="s">
        <v>1965</v>
      </c>
      <c r="R419" s="130" t="s">
        <v>1966</v>
      </c>
      <c r="S419" s="130" t="s">
        <v>292</v>
      </c>
      <c r="T419" s="130" t="s">
        <v>293</v>
      </c>
    </row>
    <row r="420" spans="1:20" x14ac:dyDescent="0.35">
      <c r="A420" s="130" t="s">
        <v>1967</v>
      </c>
      <c r="B420" s="130" t="s">
        <v>1968</v>
      </c>
      <c r="C420" s="130" t="s">
        <v>279</v>
      </c>
      <c r="D420" s="130" t="s">
        <v>1961</v>
      </c>
      <c r="E420" s="130" t="s">
        <v>1962</v>
      </c>
      <c r="F420" s="130" t="s">
        <v>334</v>
      </c>
      <c r="G420" s="130" t="s">
        <v>458</v>
      </c>
      <c r="H420" s="130" t="s">
        <v>459</v>
      </c>
      <c r="I420" s="130" t="s">
        <v>257</v>
      </c>
      <c r="J420" s="130" t="s">
        <v>367</v>
      </c>
      <c r="K420" s="130" t="s">
        <v>1963</v>
      </c>
      <c r="L420" s="130" t="s">
        <v>1964</v>
      </c>
      <c r="M420" s="130" t="s">
        <v>288</v>
      </c>
      <c r="N420" s="130" t="s">
        <v>289</v>
      </c>
      <c r="Q420" s="130" t="s">
        <v>1969</v>
      </c>
      <c r="R420" s="130" t="s">
        <v>1970</v>
      </c>
      <c r="S420" s="130" t="s">
        <v>292</v>
      </c>
      <c r="T420" s="130" t="s">
        <v>293</v>
      </c>
    </row>
    <row r="421" spans="1:20" x14ac:dyDescent="0.35">
      <c r="A421" s="130" t="s">
        <v>1971</v>
      </c>
      <c r="B421" s="130" t="s">
        <v>1972</v>
      </c>
      <c r="C421" s="130" t="s">
        <v>279</v>
      </c>
      <c r="D421" s="130" t="s">
        <v>1961</v>
      </c>
      <c r="E421" s="130" t="s">
        <v>1962</v>
      </c>
      <c r="F421" s="130" t="s">
        <v>334</v>
      </c>
      <c r="G421" s="130" t="s">
        <v>458</v>
      </c>
      <c r="H421" s="130" t="s">
        <v>459</v>
      </c>
      <c r="I421" s="130" t="s">
        <v>257</v>
      </c>
      <c r="J421" s="130" t="s">
        <v>367</v>
      </c>
      <c r="K421" s="130" t="s">
        <v>1963</v>
      </c>
      <c r="L421" s="130" t="s">
        <v>1964</v>
      </c>
      <c r="M421" s="130" t="s">
        <v>288</v>
      </c>
      <c r="N421" s="130" t="s">
        <v>289</v>
      </c>
      <c r="Q421" s="130" t="s">
        <v>1973</v>
      </c>
      <c r="R421" s="130" t="s">
        <v>1974</v>
      </c>
      <c r="S421" s="130" t="s">
        <v>292</v>
      </c>
      <c r="T421" s="130" t="s">
        <v>293</v>
      </c>
    </row>
    <row r="422" spans="1:20" x14ac:dyDescent="0.35">
      <c r="A422" s="130" t="s">
        <v>1975</v>
      </c>
      <c r="B422" s="130" t="s">
        <v>1976</v>
      </c>
      <c r="C422" s="130" t="s">
        <v>279</v>
      </c>
      <c r="D422" s="130" t="s">
        <v>1961</v>
      </c>
      <c r="E422" s="130" t="s">
        <v>1962</v>
      </c>
      <c r="F422" s="130" t="s">
        <v>334</v>
      </c>
      <c r="G422" s="130" t="s">
        <v>388</v>
      </c>
      <c r="H422" s="130" t="s">
        <v>389</v>
      </c>
      <c r="I422" s="130" t="s">
        <v>257</v>
      </c>
      <c r="J422" s="130" t="s">
        <v>367</v>
      </c>
      <c r="K422" s="130" t="s">
        <v>1963</v>
      </c>
      <c r="L422" s="130" t="s">
        <v>1964</v>
      </c>
      <c r="M422" s="130" t="s">
        <v>288</v>
      </c>
      <c r="N422" s="130" t="s">
        <v>289</v>
      </c>
      <c r="Q422" s="130" t="s">
        <v>1973</v>
      </c>
      <c r="R422" s="130" t="s">
        <v>1974</v>
      </c>
      <c r="S422" s="130" t="s">
        <v>292</v>
      </c>
      <c r="T422" s="130" t="s">
        <v>293</v>
      </c>
    </row>
    <row r="423" spans="1:20" x14ac:dyDescent="0.35">
      <c r="A423" s="130" t="s">
        <v>1977</v>
      </c>
      <c r="B423" s="130" t="s">
        <v>1978</v>
      </c>
      <c r="C423" s="130" t="s">
        <v>279</v>
      </c>
      <c r="D423" s="130" t="s">
        <v>1961</v>
      </c>
      <c r="E423" s="130" t="s">
        <v>1962</v>
      </c>
      <c r="F423" s="130" t="s">
        <v>334</v>
      </c>
      <c r="G423" s="130" t="s">
        <v>346</v>
      </c>
      <c r="H423" s="130" t="s">
        <v>347</v>
      </c>
      <c r="I423" s="130" t="s">
        <v>1979</v>
      </c>
      <c r="J423" s="130" t="s">
        <v>1980</v>
      </c>
      <c r="K423" s="130" t="s">
        <v>1963</v>
      </c>
      <c r="L423" s="130" t="s">
        <v>1964</v>
      </c>
      <c r="M423" s="130" t="s">
        <v>288</v>
      </c>
      <c r="N423" s="130" t="s">
        <v>289</v>
      </c>
      <c r="Q423" s="130" t="s">
        <v>1981</v>
      </c>
      <c r="R423" s="130" t="s">
        <v>1982</v>
      </c>
      <c r="S423" s="130" t="s">
        <v>292</v>
      </c>
      <c r="T423" s="130" t="s">
        <v>293</v>
      </c>
    </row>
    <row r="424" spans="1:20" x14ac:dyDescent="0.35">
      <c r="A424" s="130" t="s">
        <v>1983</v>
      </c>
      <c r="B424" s="130" t="s">
        <v>1984</v>
      </c>
      <c r="C424" s="130" t="s">
        <v>279</v>
      </c>
      <c r="D424" s="130" t="s">
        <v>1961</v>
      </c>
      <c r="E424" s="130" t="s">
        <v>1962</v>
      </c>
      <c r="F424" s="130" t="s">
        <v>334</v>
      </c>
      <c r="G424" s="130" t="s">
        <v>346</v>
      </c>
      <c r="H424" s="130" t="s">
        <v>347</v>
      </c>
      <c r="I424" s="130" t="s">
        <v>1979</v>
      </c>
      <c r="J424" s="130" t="s">
        <v>1980</v>
      </c>
      <c r="K424" s="130" t="s">
        <v>1963</v>
      </c>
      <c r="L424" s="130" t="s">
        <v>1964</v>
      </c>
      <c r="M424" s="130" t="s">
        <v>288</v>
      </c>
      <c r="N424" s="130" t="s">
        <v>289</v>
      </c>
      <c r="Q424" s="130" t="s">
        <v>1985</v>
      </c>
      <c r="R424" s="130" t="s">
        <v>1986</v>
      </c>
      <c r="S424" s="130" t="s">
        <v>292</v>
      </c>
      <c r="T424" s="130" t="s">
        <v>293</v>
      </c>
    </row>
    <row r="425" spans="1:20" x14ac:dyDescent="0.35">
      <c r="A425" s="130" t="s">
        <v>1987</v>
      </c>
      <c r="B425" s="130" t="s">
        <v>1988</v>
      </c>
      <c r="C425" s="130" t="s">
        <v>279</v>
      </c>
      <c r="D425" s="130" t="s">
        <v>1961</v>
      </c>
      <c r="E425" s="130" t="s">
        <v>1962</v>
      </c>
      <c r="F425" s="130" t="s">
        <v>334</v>
      </c>
      <c r="G425" s="130" t="s">
        <v>346</v>
      </c>
      <c r="H425" s="130" t="s">
        <v>347</v>
      </c>
      <c r="I425" s="130" t="s">
        <v>1989</v>
      </c>
      <c r="J425" s="130" t="s">
        <v>1990</v>
      </c>
      <c r="K425" s="130" t="s">
        <v>1963</v>
      </c>
      <c r="L425" s="130" t="s">
        <v>1964</v>
      </c>
      <c r="M425" s="130" t="s">
        <v>288</v>
      </c>
      <c r="N425" s="130" t="s">
        <v>289</v>
      </c>
      <c r="Q425" s="130" t="s">
        <v>1965</v>
      </c>
      <c r="R425" s="130" t="s">
        <v>1966</v>
      </c>
      <c r="S425" s="130" t="s">
        <v>292</v>
      </c>
      <c r="T425" s="130" t="s">
        <v>293</v>
      </c>
    </row>
    <row r="426" spans="1:20" x14ac:dyDescent="0.35">
      <c r="A426" s="130" t="s">
        <v>1991</v>
      </c>
      <c r="B426" s="130" t="s">
        <v>1992</v>
      </c>
      <c r="C426" s="130" t="s">
        <v>279</v>
      </c>
      <c r="D426" s="130" t="s">
        <v>1961</v>
      </c>
      <c r="E426" s="130" t="s">
        <v>1962</v>
      </c>
      <c r="F426" s="130" t="s">
        <v>345</v>
      </c>
      <c r="G426" s="130" t="s">
        <v>335</v>
      </c>
      <c r="H426" s="130" t="s">
        <v>336</v>
      </c>
      <c r="I426" s="130" t="s">
        <v>75</v>
      </c>
      <c r="J426" s="130" t="s">
        <v>485</v>
      </c>
      <c r="K426" s="130" t="s">
        <v>1963</v>
      </c>
      <c r="L426" s="130" t="s">
        <v>1964</v>
      </c>
      <c r="M426" s="130" t="s">
        <v>288</v>
      </c>
      <c r="N426" s="130" t="s">
        <v>289</v>
      </c>
      <c r="Q426" s="130" t="s">
        <v>1993</v>
      </c>
      <c r="R426" s="130" t="s">
        <v>1994</v>
      </c>
      <c r="S426" s="130" t="s">
        <v>292</v>
      </c>
      <c r="T426" s="130" t="s">
        <v>293</v>
      </c>
    </row>
    <row r="427" spans="1:20" x14ac:dyDescent="0.35">
      <c r="A427" s="130" t="s">
        <v>1995</v>
      </c>
      <c r="B427" s="130" t="s">
        <v>1996</v>
      </c>
      <c r="C427" s="130" t="s">
        <v>279</v>
      </c>
      <c r="D427" s="130" t="s">
        <v>1961</v>
      </c>
      <c r="E427" s="130" t="s">
        <v>1962</v>
      </c>
      <c r="F427" s="130" t="s">
        <v>334</v>
      </c>
      <c r="G427" s="130" t="s">
        <v>346</v>
      </c>
      <c r="H427" s="130" t="s">
        <v>347</v>
      </c>
      <c r="I427" s="130" t="s">
        <v>1997</v>
      </c>
      <c r="J427" s="130" t="s">
        <v>1998</v>
      </c>
      <c r="K427" s="130" t="s">
        <v>1963</v>
      </c>
      <c r="L427" s="130" t="s">
        <v>1964</v>
      </c>
      <c r="M427" s="130" t="s">
        <v>288</v>
      </c>
      <c r="N427" s="130" t="s">
        <v>289</v>
      </c>
      <c r="Q427" s="130" t="s">
        <v>1969</v>
      </c>
      <c r="R427" s="130" t="s">
        <v>1970</v>
      </c>
      <c r="S427" s="130" t="s">
        <v>292</v>
      </c>
      <c r="T427" s="130" t="s">
        <v>293</v>
      </c>
    </row>
    <row r="428" spans="1:20" x14ac:dyDescent="0.35">
      <c r="A428" s="130" t="s">
        <v>1999</v>
      </c>
      <c r="B428" s="130" t="s">
        <v>2000</v>
      </c>
      <c r="C428" s="130" t="s">
        <v>279</v>
      </c>
      <c r="D428" s="130" t="s">
        <v>1961</v>
      </c>
      <c r="E428" s="130" t="s">
        <v>1962</v>
      </c>
      <c r="F428" s="130" t="s">
        <v>334</v>
      </c>
      <c r="G428" s="130" t="s">
        <v>346</v>
      </c>
      <c r="H428" s="130" t="s">
        <v>347</v>
      </c>
      <c r="I428" s="130" t="s">
        <v>2001</v>
      </c>
      <c r="J428" s="130" t="s">
        <v>2002</v>
      </c>
      <c r="K428" s="130" t="s">
        <v>1963</v>
      </c>
      <c r="L428" s="130" t="s">
        <v>1964</v>
      </c>
      <c r="M428" s="130" t="s">
        <v>288</v>
      </c>
      <c r="N428" s="130" t="s">
        <v>289</v>
      </c>
      <c r="Q428" s="130" t="s">
        <v>1981</v>
      </c>
      <c r="R428" s="130" t="s">
        <v>1982</v>
      </c>
      <c r="S428" s="130" t="s">
        <v>292</v>
      </c>
      <c r="T428" s="130" t="s">
        <v>293</v>
      </c>
    </row>
    <row r="429" spans="1:20" x14ac:dyDescent="0.35">
      <c r="A429" s="130" t="s">
        <v>2003</v>
      </c>
      <c r="B429" s="130" t="s">
        <v>2004</v>
      </c>
      <c r="C429" s="130" t="s">
        <v>279</v>
      </c>
      <c r="D429" s="130" t="s">
        <v>1961</v>
      </c>
      <c r="E429" s="130" t="s">
        <v>1962</v>
      </c>
      <c r="F429" s="130" t="s">
        <v>334</v>
      </c>
      <c r="G429" s="130" t="s">
        <v>335</v>
      </c>
      <c r="H429" s="130" t="s">
        <v>336</v>
      </c>
      <c r="I429" s="130" t="s">
        <v>2001</v>
      </c>
      <c r="J429" s="130" t="s">
        <v>2002</v>
      </c>
      <c r="K429" s="130" t="s">
        <v>1963</v>
      </c>
      <c r="L429" s="130" t="s">
        <v>1964</v>
      </c>
      <c r="M429" s="130" t="s">
        <v>288</v>
      </c>
      <c r="N429" s="130" t="s">
        <v>289</v>
      </c>
      <c r="Q429" s="130" t="s">
        <v>1981</v>
      </c>
      <c r="R429" s="130" t="s">
        <v>1982</v>
      </c>
      <c r="S429" s="130" t="s">
        <v>292</v>
      </c>
      <c r="T429" s="130" t="s">
        <v>293</v>
      </c>
    </row>
    <row r="430" spans="1:20" x14ac:dyDescent="0.35">
      <c r="A430" s="130" t="s">
        <v>2005</v>
      </c>
      <c r="B430" s="130" t="s">
        <v>2006</v>
      </c>
      <c r="C430" s="130" t="s">
        <v>279</v>
      </c>
      <c r="D430" s="130" t="s">
        <v>1961</v>
      </c>
      <c r="E430" s="130" t="s">
        <v>1962</v>
      </c>
      <c r="F430" s="130" t="s">
        <v>334</v>
      </c>
      <c r="G430" s="130" t="s">
        <v>335</v>
      </c>
      <c r="H430" s="130" t="s">
        <v>336</v>
      </c>
      <c r="I430" s="130" t="s">
        <v>2007</v>
      </c>
      <c r="J430" s="130" t="s">
        <v>2008</v>
      </c>
      <c r="K430" s="130" t="s">
        <v>1963</v>
      </c>
      <c r="L430" s="130" t="s">
        <v>1964</v>
      </c>
      <c r="M430" s="130" t="s">
        <v>288</v>
      </c>
      <c r="N430" s="130" t="s">
        <v>289</v>
      </c>
      <c r="Q430" s="130" t="s">
        <v>2009</v>
      </c>
      <c r="R430" s="130" t="s">
        <v>2010</v>
      </c>
      <c r="S430" s="130" t="s">
        <v>292</v>
      </c>
      <c r="T430" s="130" t="s">
        <v>293</v>
      </c>
    </row>
    <row r="431" spans="1:20" x14ac:dyDescent="0.35">
      <c r="A431" s="130" t="s">
        <v>2011</v>
      </c>
      <c r="B431" s="130" t="s">
        <v>2012</v>
      </c>
      <c r="C431" s="130" t="s">
        <v>279</v>
      </c>
      <c r="D431" s="130" t="s">
        <v>1961</v>
      </c>
      <c r="E431" s="130" t="s">
        <v>1962</v>
      </c>
      <c r="F431" s="130" t="s">
        <v>334</v>
      </c>
      <c r="G431" s="130" t="s">
        <v>335</v>
      </c>
      <c r="H431" s="130" t="s">
        <v>336</v>
      </c>
      <c r="I431" s="130" t="s">
        <v>2013</v>
      </c>
      <c r="J431" s="130" t="s">
        <v>2014</v>
      </c>
      <c r="K431" s="130" t="s">
        <v>1963</v>
      </c>
      <c r="L431" s="130" t="s">
        <v>1964</v>
      </c>
      <c r="M431" s="130" t="s">
        <v>288</v>
      </c>
      <c r="N431" s="130" t="s">
        <v>289</v>
      </c>
      <c r="Q431" s="130" t="s">
        <v>1985</v>
      </c>
      <c r="R431" s="130" t="s">
        <v>1986</v>
      </c>
      <c r="S431" s="130" t="s">
        <v>292</v>
      </c>
      <c r="T431" s="130" t="s">
        <v>293</v>
      </c>
    </row>
    <row r="432" spans="1:20" x14ac:dyDescent="0.35">
      <c r="A432" s="130" t="s">
        <v>2015</v>
      </c>
      <c r="B432" s="130" t="s">
        <v>2016</v>
      </c>
      <c r="C432" s="130" t="s">
        <v>279</v>
      </c>
      <c r="D432" s="130" t="s">
        <v>1961</v>
      </c>
      <c r="E432" s="130" t="s">
        <v>1962</v>
      </c>
      <c r="F432" s="130" t="s">
        <v>345</v>
      </c>
      <c r="G432" s="130" t="s">
        <v>346</v>
      </c>
      <c r="H432" s="130" t="s">
        <v>347</v>
      </c>
      <c r="I432" s="130" t="s">
        <v>74</v>
      </c>
      <c r="J432" s="130" t="s">
        <v>1133</v>
      </c>
      <c r="K432" s="130" t="s">
        <v>1963</v>
      </c>
      <c r="L432" s="130" t="s">
        <v>1964</v>
      </c>
      <c r="M432" s="130" t="s">
        <v>288</v>
      </c>
      <c r="N432" s="130" t="s">
        <v>289</v>
      </c>
      <c r="Q432" s="130" t="s">
        <v>1965</v>
      </c>
      <c r="R432" s="130" t="s">
        <v>1966</v>
      </c>
      <c r="S432" s="130" t="s">
        <v>292</v>
      </c>
      <c r="T432" s="130" t="s">
        <v>293</v>
      </c>
    </row>
    <row r="433" spans="1:20" x14ac:dyDescent="0.35">
      <c r="A433" s="130" t="s">
        <v>2017</v>
      </c>
      <c r="B433" s="130" t="s">
        <v>2018</v>
      </c>
      <c r="C433" s="130" t="s">
        <v>279</v>
      </c>
      <c r="D433" s="130" t="s">
        <v>1961</v>
      </c>
      <c r="E433" s="130" t="s">
        <v>1962</v>
      </c>
      <c r="F433" s="130" t="s">
        <v>345</v>
      </c>
      <c r="G433" s="130" t="s">
        <v>335</v>
      </c>
      <c r="H433" s="130" t="s">
        <v>336</v>
      </c>
      <c r="I433" s="130" t="s">
        <v>74</v>
      </c>
      <c r="J433" s="130" t="s">
        <v>1133</v>
      </c>
      <c r="K433" s="130" t="s">
        <v>1963</v>
      </c>
      <c r="L433" s="130" t="s">
        <v>1964</v>
      </c>
      <c r="M433" s="130" t="s">
        <v>288</v>
      </c>
      <c r="N433" s="130" t="s">
        <v>289</v>
      </c>
      <c r="Q433" s="130" t="s">
        <v>1965</v>
      </c>
      <c r="R433" s="130" t="s">
        <v>1966</v>
      </c>
      <c r="S433" s="130" t="s">
        <v>292</v>
      </c>
      <c r="T433" s="130" t="s">
        <v>293</v>
      </c>
    </row>
    <row r="434" spans="1:20" x14ac:dyDescent="0.35">
      <c r="A434" s="130" t="s">
        <v>2019</v>
      </c>
      <c r="B434" s="130" t="s">
        <v>2020</v>
      </c>
      <c r="C434" s="130" t="s">
        <v>279</v>
      </c>
      <c r="D434" s="130" t="s">
        <v>1961</v>
      </c>
      <c r="E434" s="130" t="s">
        <v>1962</v>
      </c>
      <c r="F434" s="130" t="s">
        <v>345</v>
      </c>
      <c r="G434" s="130" t="s">
        <v>335</v>
      </c>
      <c r="H434" s="130" t="s">
        <v>336</v>
      </c>
      <c r="I434" s="130" t="s">
        <v>75</v>
      </c>
      <c r="J434" s="130" t="s">
        <v>485</v>
      </c>
      <c r="K434" s="130" t="s">
        <v>1963</v>
      </c>
      <c r="L434" s="130" t="s">
        <v>1964</v>
      </c>
      <c r="M434" s="130" t="s">
        <v>288</v>
      </c>
      <c r="N434" s="130" t="s">
        <v>289</v>
      </c>
      <c r="Q434" s="130" t="s">
        <v>2021</v>
      </c>
      <c r="R434" s="130" t="s">
        <v>1340</v>
      </c>
      <c r="S434" s="130" t="s">
        <v>292</v>
      </c>
      <c r="T434" s="130" t="s">
        <v>293</v>
      </c>
    </row>
    <row r="435" spans="1:20" x14ac:dyDescent="0.35">
      <c r="A435" s="130" t="s">
        <v>2022</v>
      </c>
      <c r="B435" s="130" t="s">
        <v>2023</v>
      </c>
      <c r="C435" s="130" t="s">
        <v>279</v>
      </c>
      <c r="D435" s="130" t="s">
        <v>1961</v>
      </c>
      <c r="E435" s="130" t="s">
        <v>1962</v>
      </c>
      <c r="F435" s="130" t="s">
        <v>345</v>
      </c>
      <c r="G435" s="130" t="s">
        <v>335</v>
      </c>
      <c r="H435" s="130" t="s">
        <v>336</v>
      </c>
      <c r="I435" s="130" t="s">
        <v>75</v>
      </c>
      <c r="J435" s="130" t="s">
        <v>485</v>
      </c>
      <c r="K435" s="130" t="s">
        <v>1963</v>
      </c>
      <c r="L435" s="130" t="s">
        <v>1964</v>
      </c>
      <c r="M435" s="130" t="s">
        <v>288</v>
      </c>
      <c r="N435" s="130" t="s">
        <v>289</v>
      </c>
      <c r="Q435" s="130" t="s">
        <v>2024</v>
      </c>
      <c r="R435" s="130" t="s">
        <v>2025</v>
      </c>
      <c r="S435" s="130" t="s">
        <v>292</v>
      </c>
      <c r="T435" s="130" t="s">
        <v>293</v>
      </c>
    </row>
    <row r="436" spans="1:20" x14ac:dyDescent="0.35">
      <c r="A436" s="130" t="s">
        <v>2026</v>
      </c>
      <c r="B436" s="130" t="s">
        <v>1346</v>
      </c>
      <c r="C436" s="130" t="s">
        <v>279</v>
      </c>
      <c r="D436" s="130" t="s">
        <v>1961</v>
      </c>
      <c r="E436" s="130" t="s">
        <v>1962</v>
      </c>
      <c r="F436" s="130" t="s">
        <v>345</v>
      </c>
      <c r="G436" s="130" t="s">
        <v>458</v>
      </c>
      <c r="H436" s="130" t="s">
        <v>459</v>
      </c>
      <c r="I436" s="130" t="s">
        <v>75</v>
      </c>
      <c r="J436" s="130" t="s">
        <v>485</v>
      </c>
      <c r="K436" s="130" t="s">
        <v>1963</v>
      </c>
      <c r="L436" s="130" t="s">
        <v>1964</v>
      </c>
      <c r="M436" s="130" t="s">
        <v>288</v>
      </c>
      <c r="N436" s="130" t="s">
        <v>289</v>
      </c>
      <c r="Q436" s="130" t="s">
        <v>2021</v>
      </c>
      <c r="R436" s="130" t="s">
        <v>1340</v>
      </c>
      <c r="S436" s="130" t="s">
        <v>292</v>
      </c>
      <c r="T436" s="130" t="s">
        <v>293</v>
      </c>
    </row>
    <row r="437" spans="1:20" x14ac:dyDescent="0.35">
      <c r="A437" s="130" t="s">
        <v>2027</v>
      </c>
      <c r="B437" s="130" t="s">
        <v>1348</v>
      </c>
      <c r="C437" s="130" t="s">
        <v>279</v>
      </c>
      <c r="D437" s="130" t="s">
        <v>1961</v>
      </c>
      <c r="E437" s="130" t="s">
        <v>1962</v>
      </c>
      <c r="F437" s="130" t="s">
        <v>345</v>
      </c>
      <c r="G437" s="130" t="s">
        <v>388</v>
      </c>
      <c r="H437" s="130" t="s">
        <v>389</v>
      </c>
      <c r="I437" s="130" t="s">
        <v>75</v>
      </c>
      <c r="J437" s="130" t="s">
        <v>485</v>
      </c>
      <c r="K437" s="130" t="s">
        <v>1963</v>
      </c>
      <c r="L437" s="130" t="s">
        <v>1964</v>
      </c>
      <c r="M437" s="130" t="s">
        <v>288</v>
      </c>
      <c r="N437" s="130" t="s">
        <v>289</v>
      </c>
      <c r="Q437" s="130" t="s">
        <v>2021</v>
      </c>
      <c r="R437" s="130" t="s">
        <v>1340</v>
      </c>
      <c r="S437" s="130" t="s">
        <v>292</v>
      </c>
      <c r="T437" s="130" t="s">
        <v>293</v>
      </c>
    </row>
    <row r="438" spans="1:20" x14ac:dyDescent="0.35">
      <c r="A438" s="130" t="s">
        <v>2028</v>
      </c>
      <c r="B438" s="130" t="s">
        <v>2029</v>
      </c>
      <c r="C438" s="130" t="s">
        <v>279</v>
      </c>
      <c r="D438" s="130" t="s">
        <v>1961</v>
      </c>
      <c r="E438" s="130" t="s">
        <v>1962</v>
      </c>
      <c r="F438" s="130" t="s">
        <v>345</v>
      </c>
      <c r="G438" s="130" t="s">
        <v>458</v>
      </c>
      <c r="H438" s="130" t="s">
        <v>459</v>
      </c>
      <c r="I438" s="130" t="s">
        <v>2030</v>
      </c>
      <c r="J438" s="130" t="s">
        <v>2031</v>
      </c>
      <c r="K438" s="130" t="s">
        <v>1963</v>
      </c>
      <c r="L438" s="130" t="s">
        <v>1964</v>
      </c>
      <c r="M438" s="130" t="s">
        <v>288</v>
      </c>
      <c r="N438" s="130" t="s">
        <v>289</v>
      </c>
      <c r="Q438" s="130" t="s">
        <v>2032</v>
      </c>
      <c r="R438" s="130" t="s">
        <v>2033</v>
      </c>
      <c r="S438" s="130" t="s">
        <v>292</v>
      </c>
      <c r="T438" s="130" t="s">
        <v>293</v>
      </c>
    </row>
    <row r="439" spans="1:20" x14ac:dyDescent="0.35">
      <c r="A439" s="130" t="s">
        <v>2034</v>
      </c>
      <c r="B439" s="130" t="s">
        <v>2035</v>
      </c>
      <c r="C439" s="130" t="s">
        <v>279</v>
      </c>
      <c r="D439" s="130" t="s">
        <v>1961</v>
      </c>
      <c r="E439" s="130" t="s">
        <v>1962</v>
      </c>
      <c r="F439" s="130" t="s">
        <v>345</v>
      </c>
      <c r="G439" s="130" t="s">
        <v>388</v>
      </c>
      <c r="H439" s="130" t="s">
        <v>389</v>
      </c>
      <c r="I439" s="130" t="s">
        <v>2030</v>
      </c>
      <c r="J439" s="130" t="s">
        <v>2031</v>
      </c>
      <c r="K439" s="130" t="s">
        <v>1963</v>
      </c>
      <c r="L439" s="130" t="s">
        <v>1964</v>
      </c>
      <c r="M439" s="130" t="s">
        <v>288</v>
      </c>
      <c r="N439" s="130" t="s">
        <v>289</v>
      </c>
      <c r="Q439" s="130" t="s">
        <v>2032</v>
      </c>
      <c r="R439" s="130" t="s">
        <v>2033</v>
      </c>
      <c r="S439" s="130" t="s">
        <v>292</v>
      </c>
      <c r="T439" s="130" t="s">
        <v>293</v>
      </c>
    </row>
    <row r="440" spans="1:20" x14ac:dyDescent="0.35">
      <c r="A440" s="130" t="s">
        <v>2036</v>
      </c>
      <c r="B440" s="130" t="s">
        <v>2037</v>
      </c>
      <c r="C440" s="130" t="s">
        <v>279</v>
      </c>
      <c r="D440" s="130" t="s">
        <v>1961</v>
      </c>
      <c r="E440" s="130" t="s">
        <v>1962</v>
      </c>
      <c r="F440" s="130" t="s">
        <v>345</v>
      </c>
      <c r="G440" s="130" t="s">
        <v>346</v>
      </c>
      <c r="H440" s="130" t="s">
        <v>347</v>
      </c>
      <c r="I440" s="130" t="s">
        <v>2038</v>
      </c>
      <c r="J440" s="130" t="s">
        <v>2039</v>
      </c>
      <c r="K440" s="130" t="s">
        <v>1963</v>
      </c>
      <c r="L440" s="130" t="s">
        <v>1964</v>
      </c>
      <c r="M440" s="130" t="s">
        <v>288</v>
      </c>
      <c r="N440" s="130" t="s">
        <v>289</v>
      </c>
      <c r="Q440" s="130" t="s">
        <v>1973</v>
      </c>
      <c r="R440" s="130" t="s">
        <v>1974</v>
      </c>
      <c r="S440" s="130" t="s">
        <v>292</v>
      </c>
      <c r="T440" s="130" t="s">
        <v>293</v>
      </c>
    </row>
    <row r="441" spans="1:20" x14ac:dyDescent="0.35">
      <c r="A441" s="130" t="s">
        <v>2040</v>
      </c>
      <c r="B441" s="130" t="s">
        <v>1342</v>
      </c>
      <c r="C441" s="130" t="s">
        <v>279</v>
      </c>
      <c r="D441" s="130" t="s">
        <v>1961</v>
      </c>
      <c r="E441" s="130" t="s">
        <v>1962</v>
      </c>
      <c r="F441" s="130" t="s">
        <v>345</v>
      </c>
      <c r="G441" s="130" t="s">
        <v>346</v>
      </c>
      <c r="H441" s="130" t="s">
        <v>347</v>
      </c>
      <c r="I441" s="130" t="s">
        <v>75</v>
      </c>
      <c r="J441" s="130" t="s">
        <v>485</v>
      </c>
      <c r="K441" s="130" t="s">
        <v>1963</v>
      </c>
      <c r="L441" s="130" t="s">
        <v>1964</v>
      </c>
      <c r="M441" s="130" t="s">
        <v>288</v>
      </c>
      <c r="N441" s="130" t="s">
        <v>289</v>
      </c>
      <c r="Q441" s="130" t="s">
        <v>2021</v>
      </c>
      <c r="R441" s="130" t="s">
        <v>1340</v>
      </c>
      <c r="S441" s="130" t="s">
        <v>292</v>
      </c>
      <c r="T441" s="130" t="s">
        <v>293</v>
      </c>
    </row>
    <row r="442" spans="1:20" x14ac:dyDescent="0.35">
      <c r="A442" s="130" t="s">
        <v>2041</v>
      </c>
      <c r="B442" s="130" t="s">
        <v>2042</v>
      </c>
      <c r="C442" s="130" t="s">
        <v>279</v>
      </c>
      <c r="D442" s="130" t="s">
        <v>1961</v>
      </c>
      <c r="E442" s="130" t="s">
        <v>1962</v>
      </c>
      <c r="F442" s="130" t="s">
        <v>334</v>
      </c>
      <c r="G442" s="130" t="s">
        <v>458</v>
      </c>
      <c r="H442" s="130" t="s">
        <v>459</v>
      </c>
      <c r="I442" s="130" t="s">
        <v>2001</v>
      </c>
      <c r="J442" s="130" t="s">
        <v>2002</v>
      </c>
      <c r="K442" s="130" t="s">
        <v>1963</v>
      </c>
      <c r="L442" s="130" t="s">
        <v>1964</v>
      </c>
      <c r="M442" s="130" t="s">
        <v>288</v>
      </c>
      <c r="N442" s="130" t="s">
        <v>289</v>
      </c>
      <c r="Q442" s="130" t="s">
        <v>1981</v>
      </c>
      <c r="R442" s="130" t="s">
        <v>1982</v>
      </c>
      <c r="S442" s="130" t="s">
        <v>292</v>
      </c>
      <c r="T442" s="130" t="s">
        <v>293</v>
      </c>
    </row>
    <row r="443" spans="1:20" x14ac:dyDescent="0.35">
      <c r="A443" s="130" t="s">
        <v>2043</v>
      </c>
      <c r="B443" s="130" t="s">
        <v>2044</v>
      </c>
      <c r="C443" s="130" t="s">
        <v>279</v>
      </c>
      <c r="D443" s="130" t="s">
        <v>1961</v>
      </c>
      <c r="E443" s="130" t="s">
        <v>1962</v>
      </c>
      <c r="F443" s="130" t="s">
        <v>334</v>
      </c>
      <c r="G443" s="130" t="s">
        <v>388</v>
      </c>
      <c r="H443" s="130" t="s">
        <v>389</v>
      </c>
      <c r="I443" s="130" t="s">
        <v>2001</v>
      </c>
      <c r="J443" s="130" t="s">
        <v>2002</v>
      </c>
      <c r="K443" s="130" t="s">
        <v>1963</v>
      </c>
      <c r="L443" s="130" t="s">
        <v>1964</v>
      </c>
      <c r="M443" s="130" t="s">
        <v>288</v>
      </c>
      <c r="N443" s="130" t="s">
        <v>289</v>
      </c>
      <c r="Q443" s="130" t="s">
        <v>1981</v>
      </c>
      <c r="R443" s="130" t="s">
        <v>1982</v>
      </c>
      <c r="S443" s="130" t="s">
        <v>292</v>
      </c>
      <c r="T443" s="130" t="s">
        <v>293</v>
      </c>
    </row>
    <row r="444" spans="1:20" x14ac:dyDescent="0.35">
      <c r="A444" s="130" t="s">
        <v>2045</v>
      </c>
      <c r="B444" s="130" t="s">
        <v>2046</v>
      </c>
      <c r="C444" s="130" t="s">
        <v>279</v>
      </c>
      <c r="D444" s="130" t="s">
        <v>2047</v>
      </c>
      <c r="E444" s="130" t="s">
        <v>2048</v>
      </c>
      <c r="F444" s="130" t="s">
        <v>334</v>
      </c>
      <c r="G444" s="130" t="s">
        <v>346</v>
      </c>
      <c r="H444" s="130" t="s">
        <v>347</v>
      </c>
      <c r="I444" s="130" t="s">
        <v>2049</v>
      </c>
      <c r="J444" s="130" t="s">
        <v>2050</v>
      </c>
      <c r="K444" s="130" t="s">
        <v>2051</v>
      </c>
      <c r="L444" s="130" t="s">
        <v>2052</v>
      </c>
      <c r="M444" s="130" t="s">
        <v>288</v>
      </c>
      <c r="N444" s="130" t="s">
        <v>289</v>
      </c>
      <c r="Q444" s="130" t="s">
        <v>2053</v>
      </c>
      <c r="R444" s="130" t="s">
        <v>2054</v>
      </c>
      <c r="S444" s="130" t="s">
        <v>2055</v>
      </c>
      <c r="T444" s="130" t="s">
        <v>2056</v>
      </c>
    </row>
    <row r="445" spans="1:20" x14ac:dyDescent="0.35">
      <c r="A445" s="130" t="s">
        <v>2057</v>
      </c>
      <c r="B445" s="130" t="s">
        <v>2058</v>
      </c>
      <c r="C445" s="130" t="s">
        <v>279</v>
      </c>
      <c r="D445" s="130" t="s">
        <v>2047</v>
      </c>
      <c r="E445" s="130" t="s">
        <v>2048</v>
      </c>
      <c r="F445" s="130" t="s">
        <v>334</v>
      </c>
      <c r="G445" s="130" t="s">
        <v>936</v>
      </c>
      <c r="H445" s="130" t="s">
        <v>87</v>
      </c>
      <c r="I445" s="130" t="s">
        <v>2049</v>
      </c>
      <c r="J445" s="130" t="s">
        <v>2050</v>
      </c>
      <c r="K445" s="130" t="s">
        <v>2051</v>
      </c>
      <c r="L445" s="130" t="s">
        <v>2052</v>
      </c>
      <c r="M445" s="130" t="s">
        <v>288</v>
      </c>
      <c r="N445" s="130" t="s">
        <v>289</v>
      </c>
      <c r="Q445" s="130" t="s">
        <v>2053</v>
      </c>
      <c r="R445" s="130" t="s">
        <v>2054</v>
      </c>
      <c r="S445" s="130" t="s">
        <v>2055</v>
      </c>
      <c r="T445" s="130" t="s">
        <v>2056</v>
      </c>
    </row>
    <row r="446" spans="1:20" x14ac:dyDescent="0.35">
      <c r="A446" s="130" t="s">
        <v>2059</v>
      </c>
      <c r="B446" s="130" t="s">
        <v>2060</v>
      </c>
      <c r="C446" s="130" t="s">
        <v>279</v>
      </c>
      <c r="D446" s="130" t="s">
        <v>2047</v>
      </c>
      <c r="E446" s="130" t="s">
        <v>2048</v>
      </c>
      <c r="F446" s="130" t="s">
        <v>334</v>
      </c>
      <c r="G446" s="130" t="s">
        <v>335</v>
      </c>
      <c r="H446" s="130" t="s">
        <v>336</v>
      </c>
      <c r="I446" s="130" t="s">
        <v>2049</v>
      </c>
      <c r="J446" s="130" t="s">
        <v>2050</v>
      </c>
      <c r="K446" s="130" t="s">
        <v>2051</v>
      </c>
      <c r="L446" s="130" t="s">
        <v>2052</v>
      </c>
      <c r="M446" s="130" t="s">
        <v>288</v>
      </c>
      <c r="N446" s="130" t="s">
        <v>289</v>
      </c>
      <c r="Q446" s="130" t="s">
        <v>2053</v>
      </c>
      <c r="R446" s="130" t="s">
        <v>2054</v>
      </c>
      <c r="S446" s="130" t="s">
        <v>2055</v>
      </c>
      <c r="T446" s="130" t="s">
        <v>2056</v>
      </c>
    </row>
    <row r="447" spans="1:20" x14ac:dyDescent="0.35">
      <c r="A447" s="130" t="s">
        <v>2061</v>
      </c>
      <c r="B447" s="130" t="s">
        <v>2062</v>
      </c>
      <c r="C447" s="130" t="s">
        <v>279</v>
      </c>
      <c r="D447" s="130" t="s">
        <v>2047</v>
      </c>
      <c r="E447" s="130" t="s">
        <v>2048</v>
      </c>
      <c r="F447" s="130" t="s">
        <v>334</v>
      </c>
      <c r="G447" s="130" t="s">
        <v>458</v>
      </c>
      <c r="H447" s="130" t="s">
        <v>459</v>
      </c>
      <c r="I447" s="130" t="s">
        <v>2049</v>
      </c>
      <c r="J447" s="130" t="s">
        <v>2050</v>
      </c>
      <c r="K447" s="130" t="s">
        <v>2051</v>
      </c>
      <c r="L447" s="130" t="s">
        <v>2052</v>
      </c>
      <c r="M447" s="130" t="s">
        <v>288</v>
      </c>
      <c r="N447" s="130" t="s">
        <v>289</v>
      </c>
      <c r="Q447" s="130" t="s">
        <v>2053</v>
      </c>
      <c r="R447" s="130" t="s">
        <v>2054</v>
      </c>
      <c r="S447" s="130" t="s">
        <v>2055</v>
      </c>
      <c r="T447" s="130" t="s">
        <v>2056</v>
      </c>
    </row>
    <row r="448" spans="1:20" x14ac:dyDescent="0.35">
      <c r="A448" s="130" t="s">
        <v>2063</v>
      </c>
      <c r="B448" s="130" t="s">
        <v>2064</v>
      </c>
      <c r="C448" s="130" t="s">
        <v>279</v>
      </c>
      <c r="D448" s="130" t="s">
        <v>2047</v>
      </c>
      <c r="E448" s="130" t="s">
        <v>2048</v>
      </c>
      <c r="F448" s="130" t="s">
        <v>334</v>
      </c>
      <c r="G448" s="130" t="s">
        <v>388</v>
      </c>
      <c r="H448" s="130" t="s">
        <v>389</v>
      </c>
      <c r="I448" s="130" t="s">
        <v>2049</v>
      </c>
      <c r="J448" s="130" t="s">
        <v>2050</v>
      </c>
      <c r="K448" s="130" t="s">
        <v>2051</v>
      </c>
      <c r="L448" s="130" t="s">
        <v>2052</v>
      </c>
      <c r="M448" s="130" t="s">
        <v>288</v>
      </c>
      <c r="N448" s="130" t="s">
        <v>289</v>
      </c>
      <c r="Q448" s="130" t="s">
        <v>2053</v>
      </c>
      <c r="R448" s="130" t="s">
        <v>2054</v>
      </c>
      <c r="S448" s="130" t="s">
        <v>2055</v>
      </c>
      <c r="T448" s="130" t="s">
        <v>2056</v>
      </c>
    </row>
    <row r="449" spans="1:20" x14ac:dyDescent="0.35">
      <c r="A449" s="130" t="s">
        <v>2065</v>
      </c>
      <c r="B449" s="130" t="s">
        <v>2066</v>
      </c>
      <c r="C449" s="130" t="s">
        <v>279</v>
      </c>
      <c r="D449" s="130" t="s">
        <v>2067</v>
      </c>
      <c r="E449" s="130" t="s">
        <v>2068</v>
      </c>
      <c r="F449" s="130" t="s">
        <v>474</v>
      </c>
      <c r="G449" s="130" t="s">
        <v>346</v>
      </c>
      <c r="H449" s="130" t="s">
        <v>347</v>
      </c>
      <c r="I449" s="130" t="s">
        <v>337</v>
      </c>
      <c r="J449" s="130" t="s">
        <v>338</v>
      </c>
      <c r="K449" s="130" t="s">
        <v>2069</v>
      </c>
      <c r="L449" s="130" t="s">
        <v>2070</v>
      </c>
      <c r="M449" s="130" t="s">
        <v>288</v>
      </c>
      <c r="N449" s="130" t="s">
        <v>289</v>
      </c>
      <c r="Q449" s="130" t="s">
        <v>2071</v>
      </c>
      <c r="R449" s="130" t="s">
        <v>2072</v>
      </c>
      <c r="S449" s="130" t="s">
        <v>292</v>
      </c>
      <c r="T449" s="130" t="s">
        <v>293</v>
      </c>
    </row>
    <row r="450" spans="1:20" x14ac:dyDescent="0.35">
      <c r="A450" s="130" t="s">
        <v>2073</v>
      </c>
      <c r="B450" s="130" t="s">
        <v>2074</v>
      </c>
      <c r="C450" s="130" t="s">
        <v>279</v>
      </c>
      <c r="D450" s="130" t="s">
        <v>2067</v>
      </c>
      <c r="E450" s="130" t="s">
        <v>2068</v>
      </c>
      <c r="F450" s="130" t="s">
        <v>345</v>
      </c>
      <c r="G450" s="130" t="s">
        <v>335</v>
      </c>
      <c r="H450" s="130" t="s">
        <v>336</v>
      </c>
      <c r="I450" s="130" t="s">
        <v>337</v>
      </c>
      <c r="J450" s="130" t="s">
        <v>338</v>
      </c>
      <c r="K450" s="130" t="s">
        <v>2069</v>
      </c>
      <c r="L450" s="130" t="s">
        <v>2070</v>
      </c>
      <c r="M450" s="130" t="s">
        <v>288</v>
      </c>
      <c r="N450" s="130" t="s">
        <v>289</v>
      </c>
      <c r="Q450" s="130" t="s">
        <v>2071</v>
      </c>
      <c r="R450" s="130" t="s">
        <v>2072</v>
      </c>
      <c r="S450" s="130" t="s">
        <v>292</v>
      </c>
      <c r="T450" s="130" t="s">
        <v>293</v>
      </c>
    </row>
    <row r="451" spans="1:20" x14ac:dyDescent="0.35">
      <c r="A451" s="130" t="s">
        <v>2075</v>
      </c>
      <c r="B451" s="130" t="s">
        <v>2076</v>
      </c>
      <c r="C451" s="130" t="s">
        <v>279</v>
      </c>
      <c r="D451" s="130" t="s">
        <v>2067</v>
      </c>
      <c r="E451" s="130" t="s">
        <v>2068</v>
      </c>
      <c r="F451" s="130" t="s">
        <v>345</v>
      </c>
      <c r="G451" s="130" t="s">
        <v>335</v>
      </c>
      <c r="H451" s="130" t="s">
        <v>336</v>
      </c>
      <c r="I451" s="130" t="s">
        <v>75</v>
      </c>
      <c r="J451" s="130" t="s">
        <v>485</v>
      </c>
      <c r="K451" s="130" t="s">
        <v>2077</v>
      </c>
      <c r="L451" s="130" t="s">
        <v>2078</v>
      </c>
      <c r="M451" s="130" t="s">
        <v>288</v>
      </c>
      <c r="N451" s="130" t="s">
        <v>289</v>
      </c>
      <c r="Q451" s="130" t="s">
        <v>2079</v>
      </c>
      <c r="R451" s="130" t="s">
        <v>2080</v>
      </c>
      <c r="S451" s="130" t="s">
        <v>292</v>
      </c>
      <c r="T451" s="130" t="s">
        <v>293</v>
      </c>
    </row>
    <row r="452" spans="1:20" x14ac:dyDescent="0.35">
      <c r="A452" s="130" t="s">
        <v>2081</v>
      </c>
      <c r="B452" s="130" t="s">
        <v>2082</v>
      </c>
      <c r="C452" s="130" t="s">
        <v>279</v>
      </c>
      <c r="D452" s="130" t="s">
        <v>2083</v>
      </c>
      <c r="E452" s="130" t="s">
        <v>2084</v>
      </c>
      <c r="F452" s="130" t="s">
        <v>334</v>
      </c>
      <c r="G452" s="130" t="s">
        <v>335</v>
      </c>
      <c r="H452" s="130" t="s">
        <v>336</v>
      </c>
      <c r="I452" s="130" t="s">
        <v>2085</v>
      </c>
      <c r="J452" s="130" t="s">
        <v>2086</v>
      </c>
      <c r="K452" s="130" t="s">
        <v>2087</v>
      </c>
      <c r="L452" s="130" t="s">
        <v>2088</v>
      </c>
      <c r="M452" s="130" t="s">
        <v>288</v>
      </c>
      <c r="N452" s="130" t="s">
        <v>289</v>
      </c>
      <c r="Q452" s="130" t="s">
        <v>2089</v>
      </c>
      <c r="R452" s="130" t="s">
        <v>2090</v>
      </c>
      <c r="S452" s="130" t="s">
        <v>292</v>
      </c>
      <c r="T452" s="130" t="s">
        <v>293</v>
      </c>
    </row>
    <row r="453" spans="1:20" x14ac:dyDescent="0.35">
      <c r="A453" s="130" t="s">
        <v>2091</v>
      </c>
      <c r="B453" s="130" t="s">
        <v>2092</v>
      </c>
      <c r="C453" s="130" t="s">
        <v>279</v>
      </c>
      <c r="D453" s="130" t="s">
        <v>2083</v>
      </c>
      <c r="E453" s="130" t="s">
        <v>2084</v>
      </c>
      <c r="F453" s="130" t="s">
        <v>334</v>
      </c>
      <c r="G453" s="130" t="s">
        <v>388</v>
      </c>
      <c r="H453" s="130" t="s">
        <v>389</v>
      </c>
      <c r="I453" s="130" t="s">
        <v>2093</v>
      </c>
      <c r="J453" s="130" t="s">
        <v>2094</v>
      </c>
      <c r="K453" s="130" t="s">
        <v>2087</v>
      </c>
      <c r="L453" s="130" t="s">
        <v>2088</v>
      </c>
      <c r="M453" s="130" t="s">
        <v>288</v>
      </c>
      <c r="N453" s="130" t="s">
        <v>289</v>
      </c>
      <c r="Q453" s="130" t="s">
        <v>2095</v>
      </c>
      <c r="R453" s="130" t="s">
        <v>2096</v>
      </c>
      <c r="S453" s="130" t="s">
        <v>292</v>
      </c>
      <c r="T453" s="130" t="s">
        <v>293</v>
      </c>
    </row>
    <row r="454" spans="1:20" x14ac:dyDescent="0.35">
      <c r="A454" s="130" t="s">
        <v>2097</v>
      </c>
      <c r="B454" s="130" t="s">
        <v>2098</v>
      </c>
      <c r="C454" s="130" t="s">
        <v>279</v>
      </c>
      <c r="D454" s="130" t="s">
        <v>2099</v>
      </c>
      <c r="E454" s="130" t="s">
        <v>2099</v>
      </c>
      <c r="F454" s="130" t="s">
        <v>345</v>
      </c>
      <c r="G454" s="130" t="s">
        <v>346</v>
      </c>
      <c r="H454" s="130" t="s">
        <v>347</v>
      </c>
      <c r="I454" s="130" t="s">
        <v>398</v>
      </c>
      <c r="J454" s="130" t="s">
        <v>399</v>
      </c>
      <c r="K454" s="130" t="s">
        <v>2100</v>
      </c>
      <c r="L454" s="130" t="s">
        <v>228</v>
      </c>
      <c r="M454" s="130" t="s">
        <v>288</v>
      </c>
      <c r="N454" s="130" t="s">
        <v>289</v>
      </c>
      <c r="Q454" s="130" t="s">
        <v>2101</v>
      </c>
      <c r="R454" s="130" t="s">
        <v>2102</v>
      </c>
      <c r="S454" s="130" t="s">
        <v>292</v>
      </c>
      <c r="T454" s="130" t="s">
        <v>293</v>
      </c>
    </row>
    <row r="455" spans="1:20" x14ac:dyDescent="0.35">
      <c r="A455" s="130" t="s">
        <v>2103</v>
      </c>
      <c r="B455" s="130" t="s">
        <v>2104</v>
      </c>
      <c r="C455" s="130" t="s">
        <v>279</v>
      </c>
      <c r="D455" s="130" t="s">
        <v>2099</v>
      </c>
      <c r="E455" s="130" t="s">
        <v>2099</v>
      </c>
      <c r="F455" s="130" t="s">
        <v>345</v>
      </c>
      <c r="G455" s="130" t="s">
        <v>335</v>
      </c>
      <c r="H455" s="130" t="s">
        <v>336</v>
      </c>
      <c r="I455" s="130" t="s">
        <v>398</v>
      </c>
      <c r="J455" s="130" t="s">
        <v>399</v>
      </c>
      <c r="K455" s="130" t="s">
        <v>2100</v>
      </c>
      <c r="L455" s="130" t="s">
        <v>228</v>
      </c>
      <c r="M455" s="130" t="s">
        <v>288</v>
      </c>
      <c r="N455" s="130" t="s">
        <v>289</v>
      </c>
      <c r="Q455" s="130" t="s">
        <v>2101</v>
      </c>
      <c r="R455" s="130" t="s">
        <v>2102</v>
      </c>
      <c r="S455" s="130" t="s">
        <v>292</v>
      </c>
      <c r="T455" s="130" t="s">
        <v>293</v>
      </c>
    </row>
    <row r="456" spans="1:20" x14ac:dyDescent="0.35">
      <c r="A456" s="130" t="s">
        <v>2105</v>
      </c>
      <c r="B456" s="130" t="s">
        <v>2106</v>
      </c>
      <c r="C456" s="130" t="s">
        <v>279</v>
      </c>
      <c r="D456" s="130" t="s">
        <v>2107</v>
      </c>
      <c r="E456" s="130" t="s">
        <v>2107</v>
      </c>
      <c r="F456" s="130" t="s">
        <v>345</v>
      </c>
      <c r="G456" s="130" t="s">
        <v>432</v>
      </c>
      <c r="H456" s="130" t="s">
        <v>433</v>
      </c>
      <c r="I456" s="130" t="s">
        <v>2108</v>
      </c>
      <c r="J456" s="130" t="s">
        <v>2109</v>
      </c>
      <c r="K456" s="130" t="s">
        <v>2110</v>
      </c>
      <c r="L456" s="130" t="s">
        <v>2111</v>
      </c>
      <c r="M456" s="130" t="s">
        <v>436</v>
      </c>
      <c r="N456" s="130" t="s">
        <v>437</v>
      </c>
      <c r="Q456" s="130" t="s">
        <v>2112</v>
      </c>
      <c r="R456" s="130" t="s">
        <v>2113</v>
      </c>
      <c r="S456" s="130" t="s">
        <v>292</v>
      </c>
      <c r="T456" s="130" t="s">
        <v>293</v>
      </c>
    </row>
    <row r="457" spans="1:20" x14ac:dyDescent="0.35">
      <c r="A457" s="130" t="s">
        <v>2114</v>
      </c>
      <c r="B457" s="130" t="s">
        <v>2115</v>
      </c>
      <c r="C457" s="130" t="s">
        <v>279</v>
      </c>
      <c r="D457" s="130" t="s">
        <v>1588</v>
      </c>
      <c r="E457" s="130" t="s">
        <v>1589</v>
      </c>
      <c r="F457" s="130" t="s">
        <v>334</v>
      </c>
      <c r="G457" s="130" t="s">
        <v>936</v>
      </c>
      <c r="H457" s="130" t="s">
        <v>87</v>
      </c>
      <c r="I457" s="130" t="s">
        <v>1597</v>
      </c>
      <c r="J457" s="130" t="s">
        <v>1598</v>
      </c>
      <c r="K457" s="130" t="s">
        <v>1599</v>
      </c>
      <c r="L457" s="130" t="s">
        <v>1600</v>
      </c>
      <c r="M457" s="130" t="s">
        <v>288</v>
      </c>
      <c r="N457" s="130" t="s">
        <v>289</v>
      </c>
      <c r="O457" s="130" t="s">
        <v>1601</v>
      </c>
      <c r="P457" s="130" t="s">
        <v>1602</v>
      </c>
      <c r="Q457" s="130" t="s">
        <v>1603</v>
      </c>
      <c r="R457" s="130" t="s">
        <v>1604</v>
      </c>
      <c r="S457" s="130" t="s">
        <v>292</v>
      </c>
      <c r="T457" s="130" t="s">
        <v>293</v>
      </c>
    </row>
    <row r="458" spans="1:20" x14ac:dyDescent="0.35">
      <c r="A458" s="130" t="s">
        <v>2116</v>
      </c>
      <c r="B458" s="130" t="s">
        <v>2117</v>
      </c>
      <c r="C458" s="130" t="s">
        <v>279</v>
      </c>
      <c r="D458" s="130" t="s">
        <v>280</v>
      </c>
      <c r="E458" s="130" t="s">
        <v>280</v>
      </c>
      <c r="F458" s="130" t="s">
        <v>2118</v>
      </c>
      <c r="G458" s="130" t="s">
        <v>2119</v>
      </c>
      <c r="H458" s="130" t="s">
        <v>2120</v>
      </c>
      <c r="I458" s="130" t="s">
        <v>2121</v>
      </c>
      <c r="J458" s="130" t="s">
        <v>2122</v>
      </c>
      <c r="K458" s="130" t="s">
        <v>286</v>
      </c>
      <c r="L458" s="130" t="s">
        <v>287</v>
      </c>
      <c r="M458" s="130" t="s">
        <v>288</v>
      </c>
      <c r="N458" s="130" t="s">
        <v>289</v>
      </c>
      <c r="Q458" s="130" t="s">
        <v>2123</v>
      </c>
      <c r="R458" s="130" t="s">
        <v>2124</v>
      </c>
      <c r="S458" s="130" t="s">
        <v>292</v>
      </c>
      <c r="T458" s="130" t="s">
        <v>293</v>
      </c>
    </row>
    <row r="459" spans="1:20" x14ac:dyDescent="0.35">
      <c r="A459" s="130" t="s">
        <v>2125</v>
      </c>
      <c r="B459" s="130" t="s">
        <v>2126</v>
      </c>
      <c r="C459" s="130" t="s">
        <v>279</v>
      </c>
      <c r="D459" s="130" t="s">
        <v>280</v>
      </c>
      <c r="E459" s="130" t="s">
        <v>280</v>
      </c>
      <c r="F459" s="130" t="s">
        <v>2118</v>
      </c>
      <c r="G459" s="130" t="s">
        <v>2119</v>
      </c>
      <c r="H459" s="130" t="s">
        <v>2120</v>
      </c>
      <c r="I459" s="130" t="s">
        <v>2121</v>
      </c>
      <c r="J459" s="130" t="s">
        <v>2122</v>
      </c>
      <c r="K459" s="130" t="s">
        <v>286</v>
      </c>
      <c r="L459" s="130" t="s">
        <v>287</v>
      </c>
      <c r="M459" s="130" t="s">
        <v>288</v>
      </c>
      <c r="N459" s="130" t="s">
        <v>289</v>
      </c>
      <c r="Q459" s="130" t="s">
        <v>2123</v>
      </c>
      <c r="R459" s="130" t="s">
        <v>2124</v>
      </c>
      <c r="S459" s="130" t="s">
        <v>292</v>
      </c>
      <c r="T459" s="130" t="s">
        <v>293</v>
      </c>
    </row>
    <row r="460" spans="1:20" x14ac:dyDescent="0.35">
      <c r="A460" s="130" t="s">
        <v>2127</v>
      </c>
      <c r="B460" s="130" t="s">
        <v>2128</v>
      </c>
      <c r="C460" s="130" t="s">
        <v>279</v>
      </c>
      <c r="D460" s="130" t="s">
        <v>280</v>
      </c>
      <c r="E460" s="130" t="s">
        <v>280</v>
      </c>
      <c r="F460" s="130" t="s">
        <v>2118</v>
      </c>
      <c r="G460" s="130" t="s">
        <v>2119</v>
      </c>
      <c r="H460" s="130" t="s">
        <v>2120</v>
      </c>
      <c r="I460" s="130" t="s">
        <v>2121</v>
      </c>
      <c r="J460" s="130" t="s">
        <v>2122</v>
      </c>
      <c r="K460" s="130" t="s">
        <v>286</v>
      </c>
      <c r="L460" s="130" t="s">
        <v>287</v>
      </c>
      <c r="M460" s="130" t="s">
        <v>288</v>
      </c>
      <c r="N460" s="130" t="s">
        <v>289</v>
      </c>
      <c r="Q460" s="130" t="s">
        <v>2123</v>
      </c>
      <c r="R460" s="130" t="s">
        <v>2124</v>
      </c>
      <c r="S460" s="130" t="s">
        <v>292</v>
      </c>
      <c r="T460" s="130" t="s">
        <v>293</v>
      </c>
    </row>
    <row r="461" spans="1:20" x14ac:dyDescent="0.35">
      <c r="A461" s="130" t="s">
        <v>2129</v>
      </c>
      <c r="B461" s="130" t="s">
        <v>2130</v>
      </c>
      <c r="C461" s="130" t="s">
        <v>279</v>
      </c>
      <c r="D461" s="130" t="s">
        <v>280</v>
      </c>
      <c r="E461" s="130" t="s">
        <v>280</v>
      </c>
      <c r="F461" s="130" t="s">
        <v>2118</v>
      </c>
      <c r="G461" s="130" t="s">
        <v>2119</v>
      </c>
      <c r="H461" s="130" t="s">
        <v>2120</v>
      </c>
      <c r="I461" s="130" t="s">
        <v>2121</v>
      </c>
      <c r="J461" s="130" t="s">
        <v>2122</v>
      </c>
      <c r="K461" s="130" t="s">
        <v>286</v>
      </c>
      <c r="L461" s="130" t="s">
        <v>287</v>
      </c>
      <c r="M461" s="130" t="s">
        <v>288</v>
      </c>
      <c r="N461" s="130" t="s">
        <v>289</v>
      </c>
      <c r="Q461" s="130" t="s">
        <v>2123</v>
      </c>
      <c r="R461" s="130" t="s">
        <v>2124</v>
      </c>
      <c r="S461" s="130" t="s">
        <v>292</v>
      </c>
      <c r="T461" s="130" t="s">
        <v>293</v>
      </c>
    </row>
  </sheetData>
  <autoFilter ref="A1:T461" xr:uid="{00000000-0009-0000-0000-000005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06EC30AA6F3499F2E1054555FB6B2" ma:contentTypeVersion="4" ma:contentTypeDescription="Create a new document." ma:contentTypeScope="" ma:versionID="6d39b31067733d156553f1b2b0881360">
  <xsd:schema xmlns:xsd="http://www.w3.org/2001/XMLSchema" xmlns:xs="http://www.w3.org/2001/XMLSchema" xmlns:p="http://schemas.microsoft.com/office/2006/metadata/properties" xmlns:ns3="829c08ff-1b08-48a1-9d0c-4068dd9cd769" targetNamespace="http://schemas.microsoft.com/office/2006/metadata/properties" ma:root="true" ma:fieldsID="fa7feedd53e05074f9fecd5a687e97ab" ns3:_="">
    <xsd:import namespace="829c08ff-1b08-48a1-9d0c-4068dd9cd76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9c08ff-1b08-48a1-9d0c-4068dd9cd7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AB1AD-57C3-4159-BFF7-E3D8B5FC9B18}">
  <ds:schemaRefs>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 ds:uri="829c08ff-1b08-48a1-9d0c-4068dd9cd769"/>
    <ds:schemaRef ds:uri="http://schemas.microsoft.com/office/2006/metadata/properties"/>
  </ds:schemaRefs>
</ds:datastoreItem>
</file>

<file path=customXml/itemProps2.xml><?xml version="1.0" encoding="utf-8"?>
<ds:datastoreItem xmlns:ds="http://schemas.openxmlformats.org/officeDocument/2006/customXml" ds:itemID="{D297C90F-6DA1-48F2-97B7-E72E981B542D}">
  <ds:schemaRefs>
    <ds:schemaRef ds:uri="http://schemas.microsoft.com/sharepoint/v3/contenttype/forms"/>
  </ds:schemaRefs>
</ds:datastoreItem>
</file>

<file path=customXml/itemProps3.xml><?xml version="1.0" encoding="utf-8"?>
<ds:datastoreItem xmlns:ds="http://schemas.openxmlformats.org/officeDocument/2006/customXml" ds:itemID="{AEA4327A-0031-4A38-956C-06D1DD182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9c08ff-1b08-48a1-9d0c-4068dd9cd7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Catalyst</vt:lpstr>
      <vt:lpstr>Catalyst-Lookups</vt:lpstr>
      <vt:lpstr>GA and GI Cost Share</vt:lpstr>
      <vt:lpstr>SpecStipendRestriction</vt:lpstr>
      <vt:lpstr>Translated from UniverSIS</vt:lpstr>
      <vt:lpstr>'GA and GI Cost Share'!ACCT_Type</vt:lpstr>
      <vt:lpstr>Catalyst!Print_Area</vt:lpstr>
      <vt:lpstr>Catalyst!Print_Titles</vt:lpstr>
    </vt:vector>
  </TitlesOfParts>
  <Company>University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 User</dc:creator>
  <cp:lastModifiedBy>Baker, Sanya (bakers2)</cp:lastModifiedBy>
  <cp:lastPrinted>2023-01-04T17:26:13Z</cp:lastPrinted>
  <dcterms:created xsi:type="dcterms:W3CDTF">2013-08-13T12:48:29Z</dcterms:created>
  <dcterms:modified xsi:type="dcterms:W3CDTF">2023-10-18T19:11:14Z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0x01010030606EC30AA6F3499F2E1054555FB6B2</vt:lpwstr>
  </property>
</Properties>
</file>