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738" activeTab="0"/>
  </bookViews>
  <sheets>
    <sheet name="Budget Tool" sheetId="1" r:id="rId1"/>
    <sheet name="EXC LVS form" sheetId="2" r:id="rId2"/>
    <sheet name="EXC LVS Instructions" sheetId="3" r:id="rId3"/>
    <sheet name="EXC LVS form Example" sheetId="4" r:id="rId4"/>
    <sheet name="Lookup" sheetId="5" state="hidden" r:id="rId5"/>
  </sheets>
  <definedNames>
    <definedName name="_xlfn.IFERROR" hidden="1">#NAME?</definedName>
    <definedName name="_xlfn.SUMIFS" hidden="1">#NAME?</definedName>
    <definedName name="EXCdates">'Lookup'!$B$3:$B$10</definedName>
    <definedName name="EXCduedates">'Lookup'!$E$3:$E$10</definedName>
    <definedName name="EXCeffort">'Lookup'!$C$3:$C$10</definedName>
    <definedName name="EXChours">'Lookup'!$D$3:$D$10</definedName>
    <definedName name="EXCperiodtable">'Lookup'!$A$2:$F$10</definedName>
    <definedName name="Period">'Lookup'!$A$2:$A$10</definedName>
    <definedName name="_xlnm.Print_Area" localSheetId="4">'Lookup'!$A$1:$N$19</definedName>
  </definedNames>
  <calcPr fullCalcOnLoad="1"/>
</workbook>
</file>

<file path=xl/comments2.xml><?xml version="1.0" encoding="utf-8"?>
<comments xmlns="http://schemas.openxmlformats.org/spreadsheetml/2006/main">
  <authors>
    <author>UngruhJG</author>
    <author>ferrelvs</author>
  </authors>
  <commentList>
    <comment ref="T31" authorId="0">
      <text>
        <r>
          <rPr>
            <b/>
            <sz val="8"/>
            <rFont val="Tahoma"/>
            <family val="2"/>
          </rPr>
          <t>Enter EXC Effort % for the period on this project.</t>
        </r>
      </text>
    </comment>
    <comment ref="T32" authorId="0">
      <text>
        <r>
          <rPr>
            <b/>
            <sz val="8"/>
            <rFont val="Tahoma"/>
            <family val="2"/>
          </rPr>
          <t>Enter projected amount of payment.</t>
        </r>
        <r>
          <rPr>
            <sz val="8"/>
            <rFont val="Tahoma"/>
            <family val="2"/>
          </rPr>
          <t xml:space="preserve">
</t>
        </r>
      </text>
    </comment>
    <comment ref="A64" authorId="1">
      <text>
        <r>
          <rPr>
            <b/>
            <sz val="9"/>
            <rFont val="Tahoma"/>
            <family val="2"/>
          </rPr>
          <t xml:space="preserve">------HIDE THIS COMMENT AFTER READING------
&gt; Refer to the EXC Calendar for EXC Break Period maximums, Labor Verification Statement and Payment deadlines.
&gt; Send completed form as PDF attachment to extracomp@uc.edu. Retain original for department records.    
&gt; EXC Labor Verification Statements can be faxed without Primary PI signature to meet reporting deadline. Fax #556-6050.  You must send a follow-up e-mail to extracomp@uc.edu  to insure fax was received. 
&gt; Signed EXC Labor Verification Statements can also be faxed.   Fax #556-6050.
&gt; You must send a follow-up e-mail to extracomp@uc.edu  to insure fax was received.   
&gt; Primary PI signature is required for EXC payments to be made.  </t>
        </r>
      </text>
    </comment>
    <comment ref="T33" authorId="0">
      <text>
        <r>
          <rPr>
            <b/>
            <sz val="8"/>
            <rFont val="Tahoma"/>
            <family val="2"/>
          </rPr>
          <t>Enter EXC Effort % for the period on this project.</t>
        </r>
      </text>
    </comment>
    <comment ref="T34" authorId="0">
      <text>
        <r>
          <rPr>
            <b/>
            <sz val="8"/>
            <rFont val="Tahoma"/>
            <family val="2"/>
          </rPr>
          <t>Enter projected amount of payment.</t>
        </r>
        <r>
          <rPr>
            <sz val="8"/>
            <rFont val="Tahoma"/>
            <family val="2"/>
          </rPr>
          <t xml:space="preserve">
</t>
        </r>
      </text>
    </comment>
    <comment ref="T35" authorId="0">
      <text>
        <r>
          <rPr>
            <b/>
            <sz val="8"/>
            <rFont val="Tahoma"/>
            <family val="2"/>
          </rPr>
          <t>Enter EXC Effort % for the period on this project.</t>
        </r>
      </text>
    </comment>
    <comment ref="T36" authorId="0">
      <text>
        <r>
          <rPr>
            <b/>
            <sz val="8"/>
            <rFont val="Tahoma"/>
            <family val="2"/>
          </rPr>
          <t>Enter projected amount of payment.</t>
        </r>
        <r>
          <rPr>
            <sz val="8"/>
            <rFont val="Tahoma"/>
            <family val="2"/>
          </rPr>
          <t xml:space="preserve">
</t>
        </r>
      </text>
    </comment>
    <comment ref="T37" authorId="0">
      <text>
        <r>
          <rPr>
            <b/>
            <sz val="8"/>
            <rFont val="Tahoma"/>
            <family val="2"/>
          </rPr>
          <t>Enter EXC Effort % for the period on this project.</t>
        </r>
      </text>
    </comment>
    <comment ref="T38" authorId="0">
      <text>
        <r>
          <rPr>
            <b/>
            <sz val="8"/>
            <rFont val="Tahoma"/>
            <family val="2"/>
          </rPr>
          <t>Enter projected amount of payment.</t>
        </r>
        <r>
          <rPr>
            <sz val="8"/>
            <rFont val="Tahoma"/>
            <family val="2"/>
          </rPr>
          <t xml:space="preserve">
</t>
        </r>
      </text>
    </comment>
    <comment ref="T39" authorId="0">
      <text>
        <r>
          <rPr>
            <b/>
            <sz val="8"/>
            <rFont val="Tahoma"/>
            <family val="2"/>
          </rPr>
          <t>Enter EXC Effort % for the period on this project.</t>
        </r>
      </text>
    </comment>
    <comment ref="T40" authorId="0">
      <text>
        <r>
          <rPr>
            <b/>
            <sz val="8"/>
            <rFont val="Tahoma"/>
            <family val="2"/>
          </rPr>
          <t>Enter projected amount of payment.</t>
        </r>
        <r>
          <rPr>
            <sz val="8"/>
            <rFont val="Tahoma"/>
            <family val="2"/>
          </rPr>
          <t xml:space="preserve">
</t>
        </r>
      </text>
    </comment>
    <comment ref="T41" authorId="0">
      <text>
        <r>
          <rPr>
            <b/>
            <sz val="8"/>
            <rFont val="Tahoma"/>
            <family val="2"/>
          </rPr>
          <t>Enter EXC Effort % for the period on this project.</t>
        </r>
      </text>
    </comment>
    <comment ref="T42" authorId="0">
      <text>
        <r>
          <rPr>
            <b/>
            <sz val="8"/>
            <rFont val="Tahoma"/>
            <family val="2"/>
          </rPr>
          <t>Enter projected amount of payment.</t>
        </r>
        <r>
          <rPr>
            <sz val="8"/>
            <rFont val="Tahoma"/>
            <family val="2"/>
          </rPr>
          <t xml:space="preserve">
</t>
        </r>
      </text>
    </comment>
    <comment ref="T43" authorId="0">
      <text>
        <r>
          <rPr>
            <b/>
            <sz val="8"/>
            <rFont val="Tahoma"/>
            <family val="2"/>
          </rPr>
          <t>Enter EXC Effort % for the period on this project.</t>
        </r>
      </text>
    </comment>
    <comment ref="T44" authorId="0">
      <text>
        <r>
          <rPr>
            <b/>
            <sz val="8"/>
            <rFont val="Tahoma"/>
            <family val="2"/>
          </rPr>
          <t>Enter projected amount of payment.</t>
        </r>
        <r>
          <rPr>
            <sz val="8"/>
            <rFont val="Tahoma"/>
            <family val="2"/>
          </rPr>
          <t xml:space="preserve">
</t>
        </r>
      </text>
    </comment>
    <comment ref="T45" authorId="0">
      <text>
        <r>
          <rPr>
            <b/>
            <sz val="8"/>
            <rFont val="Tahoma"/>
            <family val="2"/>
          </rPr>
          <t>Enter EXC Effort % for the period on this project.</t>
        </r>
      </text>
    </comment>
    <comment ref="T46" authorId="0">
      <text>
        <r>
          <rPr>
            <b/>
            <sz val="8"/>
            <rFont val="Tahoma"/>
            <family val="2"/>
          </rPr>
          <t>Enter projected amount of payment.</t>
        </r>
        <r>
          <rPr>
            <sz val="8"/>
            <rFont val="Tahoma"/>
            <family val="2"/>
          </rPr>
          <t xml:space="preserve">
</t>
        </r>
      </text>
    </comment>
    <comment ref="T47" authorId="0">
      <text>
        <r>
          <rPr>
            <b/>
            <sz val="8"/>
            <rFont val="Tahoma"/>
            <family val="2"/>
          </rPr>
          <t>Enter EXC Effort % for the period on this project.</t>
        </r>
      </text>
    </comment>
    <comment ref="T48" authorId="0">
      <text>
        <r>
          <rPr>
            <b/>
            <sz val="8"/>
            <rFont val="Tahoma"/>
            <family val="2"/>
          </rPr>
          <t>Enter projected amount of payment.</t>
        </r>
        <r>
          <rPr>
            <sz val="8"/>
            <rFont val="Tahoma"/>
            <family val="2"/>
          </rPr>
          <t xml:space="preserve">
</t>
        </r>
      </text>
    </comment>
    <comment ref="T50" authorId="0">
      <text>
        <r>
          <rPr>
            <b/>
            <sz val="8"/>
            <rFont val="Tahoma"/>
            <family val="2"/>
          </rPr>
          <t>Enter projected amount of payment.</t>
        </r>
        <r>
          <rPr>
            <sz val="8"/>
            <rFont val="Tahoma"/>
            <family val="2"/>
          </rPr>
          <t xml:space="preserve">
</t>
        </r>
      </text>
    </comment>
    <comment ref="T52" authorId="0">
      <text>
        <r>
          <rPr>
            <b/>
            <sz val="8"/>
            <rFont val="Tahoma"/>
            <family val="2"/>
          </rPr>
          <t>Enter projected amount of payment.</t>
        </r>
        <r>
          <rPr>
            <sz val="8"/>
            <rFont val="Tahoma"/>
            <family val="2"/>
          </rPr>
          <t xml:space="preserve">
</t>
        </r>
      </text>
    </comment>
    <comment ref="T54" authorId="0">
      <text>
        <r>
          <rPr>
            <b/>
            <sz val="8"/>
            <rFont val="Tahoma"/>
            <family val="2"/>
          </rPr>
          <t>Enter projected amount of payment.</t>
        </r>
        <r>
          <rPr>
            <sz val="8"/>
            <rFont val="Tahoma"/>
            <family val="2"/>
          </rPr>
          <t xml:space="preserve">
</t>
        </r>
      </text>
    </comment>
    <comment ref="T56" authorId="0">
      <text>
        <r>
          <rPr>
            <b/>
            <sz val="8"/>
            <rFont val="Tahoma"/>
            <family val="2"/>
          </rPr>
          <t>Enter projected amount of payment.</t>
        </r>
        <r>
          <rPr>
            <sz val="8"/>
            <rFont val="Tahoma"/>
            <family val="2"/>
          </rPr>
          <t xml:space="preserve">
</t>
        </r>
      </text>
    </comment>
    <comment ref="T58" authorId="0">
      <text>
        <r>
          <rPr>
            <b/>
            <sz val="8"/>
            <rFont val="Tahoma"/>
            <family val="2"/>
          </rPr>
          <t>Enter projected amount of payment.</t>
        </r>
        <r>
          <rPr>
            <sz val="8"/>
            <rFont val="Tahoma"/>
            <family val="2"/>
          </rPr>
          <t xml:space="preserve">
</t>
        </r>
      </text>
    </comment>
    <comment ref="T60" authorId="0">
      <text>
        <r>
          <rPr>
            <b/>
            <sz val="8"/>
            <rFont val="Tahoma"/>
            <family val="2"/>
          </rPr>
          <t>Enter projected amount of payment.</t>
        </r>
        <r>
          <rPr>
            <sz val="8"/>
            <rFont val="Tahoma"/>
            <family val="2"/>
          </rPr>
          <t xml:space="preserve">
</t>
        </r>
      </text>
    </comment>
    <comment ref="T62" authorId="0">
      <text>
        <r>
          <rPr>
            <b/>
            <sz val="8"/>
            <rFont val="Tahoma"/>
            <family val="2"/>
          </rPr>
          <t>Enter projected amount of payment.</t>
        </r>
        <r>
          <rPr>
            <sz val="8"/>
            <rFont val="Tahoma"/>
            <family val="2"/>
          </rPr>
          <t xml:space="preserve">
</t>
        </r>
      </text>
    </comment>
    <comment ref="T51" authorId="0">
      <text>
        <r>
          <rPr>
            <b/>
            <sz val="8"/>
            <rFont val="Tahoma"/>
            <family val="2"/>
          </rPr>
          <t>Enter EXC Effort % for the period on this project.</t>
        </r>
      </text>
    </comment>
    <comment ref="T49" authorId="0">
      <text>
        <r>
          <rPr>
            <b/>
            <sz val="8"/>
            <rFont val="Tahoma"/>
            <family val="2"/>
          </rPr>
          <t>Enter EXC Effort % for the period on this project.</t>
        </r>
      </text>
    </comment>
    <comment ref="T53" authorId="0">
      <text>
        <r>
          <rPr>
            <b/>
            <sz val="8"/>
            <rFont val="Tahoma"/>
            <family val="2"/>
          </rPr>
          <t>Enter EXC Effort % for the period on this project.</t>
        </r>
      </text>
    </comment>
    <comment ref="T55" authorId="0">
      <text>
        <r>
          <rPr>
            <b/>
            <sz val="8"/>
            <rFont val="Tahoma"/>
            <family val="2"/>
          </rPr>
          <t>Enter EXC Effort % for the period on this project.</t>
        </r>
      </text>
    </comment>
    <comment ref="T57" authorId="0">
      <text>
        <r>
          <rPr>
            <b/>
            <sz val="8"/>
            <rFont val="Tahoma"/>
            <family val="2"/>
          </rPr>
          <t>Enter EXC Effort % for the period on this project.</t>
        </r>
      </text>
    </comment>
    <comment ref="T59" authorId="0">
      <text>
        <r>
          <rPr>
            <b/>
            <sz val="8"/>
            <rFont val="Tahoma"/>
            <family val="2"/>
          </rPr>
          <t>Enter EXC Effort % for the period on this project.</t>
        </r>
      </text>
    </comment>
    <comment ref="T61" authorId="0">
      <text>
        <r>
          <rPr>
            <b/>
            <sz val="8"/>
            <rFont val="Tahoma"/>
            <family val="2"/>
          </rPr>
          <t>Enter EXC Effort % for the period on this project.</t>
        </r>
      </text>
    </comment>
  </commentList>
</comments>
</file>

<file path=xl/comments4.xml><?xml version="1.0" encoding="utf-8"?>
<comments xmlns="http://schemas.openxmlformats.org/spreadsheetml/2006/main">
  <authors>
    <author>UC User</author>
    <author>UngruhJG</author>
  </authors>
  <commentList>
    <comment ref="T34" authorId="0">
      <text>
        <r>
          <rPr>
            <b/>
            <sz val="8"/>
            <rFont val="Tahoma"/>
            <family val="2"/>
          </rPr>
          <t>UC User:</t>
        </r>
        <r>
          <rPr>
            <sz val="8"/>
            <rFont val="Tahoma"/>
            <family val="2"/>
          </rPr>
          <t xml:space="preserve">
Enter EXC Effort % for the period on this project.</t>
        </r>
      </text>
    </comment>
    <comment ref="T35" authorId="0">
      <text>
        <r>
          <rPr>
            <b/>
            <sz val="8"/>
            <rFont val="Tahoma"/>
            <family val="2"/>
          </rPr>
          <t>UC User:</t>
        </r>
        <r>
          <rPr>
            <sz val="8"/>
            <rFont val="Tahoma"/>
            <family val="2"/>
          </rPr>
          <t xml:space="preserve">
Enter projected amount of payment.</t>
        </r>
      </text>
    </comment>
    <comment ref="T36" authorId="0">
      <text>
        <r>
          <rPr>
            <b/>
            <sz val="8"/>
            <rFont val="Tahoma"/>
            <family val="2"/>
          </rPr>
          <t>UC User:</t>
        </r>
        <r>
          <rPr>
            <sz val="8"/>
            <rFont val="Tahoma"/>
            <family val="2"/>
          </rPr>
          <t xml:space="preserve">
Enter EXC Effort % for the period on this project.</t>
        </r>
      </text>
    </comment>
    <comment ref="T37" authorId="0">
      <text>
        <r>
          <rPr>
            <b/>
            <sz val="8"/>
            <rFont val="Tahoma"/>
            <family val="2"/>
          </rPr>
          <t>UC User:</t>
        </r>
        <r>
          <rPr>
            <sz val="8"/>
            <rFont val="Tahoma"/>
            <family val="2"/>
          </rPr>
          <t xml:space="preserve">
Enter projected amount of payment.</t>
        </r>
      </text>
    </comment>
    <comment ref="T38" authorId="0">
      <text>
        <r>
          <rPr>
            <b/>
            <sz val="8"/>
            <rFont val="Tahoma"/>
            <family val="2"/>
          </rPr>
          <t>UC User:</t>
        </r>
        <r>
          <rPr>
            <sz val="8"/>
            <rFont val="Tahoma"/>
            <family val="2"/>
          </rPr>
          <t xml:space="preserve">
Enter EXC Effort % for the period on this project.</t>
        </r>
      </text>
    </comment>
    <comment ref="T39" authorId="0">
      <text>
        <r>
          <rPr>
            <b/>
            <sz val="8"/>
            <rFont val="Tahoma"/>
            <family val="2"/>
          </rPr>
          <t>UC User:</t>
        </r>
        <r>
          <rPr>
            <sz val="8"/>
            <rFont val="Tahoma"/>
            <family val="2"/>
          </rPr>
          <t xml:space="preserve">
Enter projected amount of payment.</t>
        </r>
      </text>
    </comment>
    <comment ref="T40" authorId="0">
      <text>
        <r>
          <rPr>
            <b/>
            <sz val="8"/>
            <rFont val="Tahoma"/>
            <family val="2"/>
          </rPr>
          <t>UC User:</t>
        </r>
        <r>
          <rPr>
            <sz val="8"/>
            <rFont val="Tahoma"/>
            <family val="2"/>
          </rPr>
          <t xml:space="preserve">
Enter EXC Effort % for the period on this project.</t>
        </r>
      </text>
    </comment>
    <comment ref="T41" authorId="0">
      <text>
        <r>
          <rPr>
            <b/>
            <sz val="8"/>
            <rFont val="Tahoma"/>
            <family val="2"/>
          </rPr>
          <t>UC User:</t>
        </r>
        <r>
          <rPr>
            <sz val="8"/>
            <rFont val="Tahoma"/>
            <family val="2"/>
          </rPr>
          <t xml:space="preserve">
Enter projected amount of payment.</t>
        </r>
      </text>
    </comment>
    <comment ref="T42" authorId="0">
      <text>
        <r>
          <rPr>
            <b/>
            <sz val="8"/>
            <rFont val="Tahoma"/>
            <family val="2"/>
          </rPr>
          <t>UC User:</t>
        </r>
        <r>
          <rPr>
            <sz val="8"/>
            <rFont val="Tahoma"/>
            <family val="2"/>
          </rPr>
          <t xml:space="preserve">
Enter EXC Effort % for the period on this project.</t>
        </r>
      </text>
    </comment>
    <comment ref="T43" authorId="0">
      <text>
        <r>
          <rPr>
            <b/>
            <sz val="8"/>
            <rFont val="Tahoma"/>
            <family val="2"/>
          </rPr>
          <t>UC User:</t>
        </r>
        <r>
          <rPr>
            <sz val="8"/>
            <rFont val="Tahoma"/>
            <family val="2"/>
          </rPr>
          <t xml:space="preserve">
Enter projected amount of payment.</t>
        </r>
      </text>
    </comment>
    <comment ref="T31" authorId="1">
      <text>
        <r>
          <rPr>
            <b/>
            <sz val="8"/>
            <rFont val="Tahoma"/>
            <family val="2"/>
          </rPr>
          <t>Enter projected amount of payment.</t>
        </r>
        <r>
          <rPr>
            <sz val="8"/>
            <rFont val="Tahoma"/>
            <family val="2"/>
          </rPr>
          <t xml:space="preserve">
</t>
        </r>
      </text>
    </comment>
  </commentList>
</comments>
</file>

<file path=xl/comments5.xml><?xml version="1.0" encoding="utf-8"?>
<comments xmlns="http://schemas.openxmlformats.org/spreadsheetml/2006/main">
  <authors>
    <author>John G Ungruhe</author>
  </authors>
  <commentList>
    <comment ref="M3" authorId="0">
      <text>
        <r>
          <rPr>
            <sz val="16"/>
            <rFont val="Tahoma"/>
            <family val="2"/>
          </rPr>
          <t>Change Start and End dates only. Everything else is a formula...</t>
        </r>
      </text>
    </comment>
  </commentList>
</comments>
</file>

<file path=xl/sharedStrings.xml><?xml version="1.0" encoding="utf-8"?>
<sst xmlns="http://schemas.openxmlformats.org/spreadsheetml/2006/main" count="285" uniqueCount="164">
  <si>
    <t>1.</t>
  </si>
  <si>
    <t>2.</t>
  </si>
  <si>
    <t>3.</t>
  </si>
  <si>
    <t>4.</t>
  </si>
  <si>
    <t>5.</t>
  </si>
  <si>
    <t>6.</t>
  </si>
  <si>
    <t xml:space="preserve"> Primary Department: </t>
  </si>
  <si>
    <t xml:space="preserve"> Faculty Name: </t>
  </si>
  <si>
    <t>(Signature - see certification below)</t>
  </si>
  <si>
    <t>CERTIFICATION:</t>
  </si>
  <si>
    <t>&gt;</t>
  </si>
  <si>
    <t xml:space="preserve"> EXC PERIOD</t>
  </si>
  <si>
    <t>EFFORT REPORT DUE</t>
  </si>
  <si>
    <t>Spring Break</t>
  </si>
  <si>
    <t>Pre-Summer Break</t>
  </si>
  <si>
    <t>Summer Break - June</t>
  </si>
  <si>
    <t>Summer Break - July</t>
  </si>
  <si>
    <t>Summer Break - August</t>
  </si>
  <si>
    <r>
      <t>NOTE:</t>
    </r>
    <r>
      <rPr>
        <b/>
        <sz val="11"/>
        <rFont val="Tahoma"/>
        <family val="2"/>
      </rPr>
      <t xml:space="preserve"> Maximum EXC that can be paid in an Academic Year is 14/32 of base pay or 560 hours.</t>
    </r>
  </si>
  <si>
    <t xml:space="preserve">Date: </t>
  </si>
  <si>
    <t>William I. Principal</t>
  </si>
  <si>
    <t>7.</t>
  </si>
  <si>
    <t>Person ID # :</t>
  </si>
  <si>
    <t xml:space="preserve"> SAP Account Information and Sponsored Award Name</t>
  </si>
  <si>
    <t>FUND</t>
  </si>
  <si>
    <t xml:space="preserve"> Cost Center        </t>
  </si>
  <si>
    <t xml:space="preserve"> FUNC               </t>
  </si>
  <si>
    <t>Grant #</t>
  </si>
  <si>
    <t>Projected Pay</t>
  </si>
  <si>
    <t xml:space="preserve">AWARD NAME: </t>
  </si>
  <si>
    <t>AWARD NAME:</t>
  </si>
  <si>
    <t>8.</t>
  </si>
  <si>
    <t xml:space="preserve">Actual payment may differ from requested payment if the PI has hit salary cap(s), agency </t>
  </si>
  <si>
    <t xml:space="preserve">specific salary limitations or if the award in question does not have the funds to pay the full amount. </t>
  </si>
  <si>
    <t xml:space="preserve"> MSE</t>
  </si>
  <si>
    <t>John. D. Smith</t>
  </si>
  <si>
    <t>G100115</t>
  </si>
  <si>
    <t>G100121</t>
  </si>
  <si>
    <r>
      <t xml:space="preserve">Check the period covered by this Effort Report; </t>
    </r>
    <r>
      <rPr>
        <b/>
        <u val="single"/>
        <sz val="10"/>
        <rFont val="Tahoma"/>
        <family val="2"/>
      </rPr>
      <t>only one period per report is allowed</t>
    </r>
    <r>
      <rPr>
        <sz val="10"/>
        <rFont val="Tahoma"/>
        <family val="2"/>
      </rPr>
      <t>:</t>
    </r>
  </si>
  <si>
    <t xml:space="preserve">Start Date: </t>
  </si>
  <si>
    <t>End:</t>
  </si>
  <si>
    <t>Enter Grant Start and End Dates:</t>
  </si>
  <si>
    <t>Retain original for department records.</t>
  </si>
  <si>
    <t>(See instructions on next sheet.)</t>
  </si>
  <si>
    <t xml:space="preserve">Indicate the SAP account number and project name for which effort was worked. Use the sponsored </t>
  </si>
  <si>
    <t xml:space="preserve">Indicate the amount of payment that the department anticipates. (This can be left blank and provided </t>
  </si>
  <si>
    <t>10.</t>
  </si>
  <si>
    <t>MAXIMUM EFFORT %</t>
  </si>
  <si>
    <t>Break Periods EXC Effort %</t>
  </si>
  <si>
    <t xml:space="preserve">     TOTAL EXC Effort Percentage Claimed for period:</t>
  </si>
  <si>
    <t xml:space="preserve">The form is not complete without all signatures.  If the faculty member submitting the form is not the </t>
  </si>
  <si>
    <t>space provided.</t>
  </si>
  <si>
    <t>9.</t>
  </si>
  <si>
    <t>11.</t>
  </si>
  <si>
    <t>12.</t>
  </si>
  <si>
    <t>M000123456</t>
  </si>
  <si>
    <t>NIH R01-GM12345</t>
  </si>
  <si>
    <t>NSF DMR-123456</t>
  </si>
  <si>
    <t>EXC Period Name</t>
  </si>
  <si>
    <t>Period Dates</t>
  </si>
  <si>
    <t>Hours</t>
  </si>
  <si>
    <t>Due Date</t>
  </si>
  <si>
    <t>Comments</t>
  </si>
  <si>
    <t>Pick Period From Drop Down</t>
  </si>
  <si>
    <t>&lt;------------------</t>
  </si>
  <si>
    <t>Error</t>
  </si>
  <si>
    <t>Please pick EXC period from drop down</t>
  </si>
  <si>
    <t>&lt;-------</t>
  </si>
  <si>
    <t>EXTRA  COMPENSATION Labor Verification Statement</t>
  </si>
  <si>
    <t>up to the per-break-period maximum.</t>
  </si>
  <si>
    <r>
      <t xml:space="preserve">If faxed, the department should send a follow-up e-mail to </t>
    </r>
    <r>
      <rPr>
        <sz val="10"/>
        <color indexed="30"/>
        <rFont val="Tahoma"/>
        <family val="2"/>
      </rPr>
      <t>extracomp@uc.edu</t>
    </r>
    <r>
      <rPr>
        <sz val="10"/>
        <rFont val="Tahoma"/>
        <family val="2"/>
      </rPr>
      <t xml:space="preserve"> to verify the </t>
    </r>
  </si>
  <si>
    <r>
      <t xml:space="preserve">Send completed forms as PDF attachment to </t>
    </r>
    <r>
      <rPr>
        <sz val="10"/>
        <color indexed="48"/>
        <rFont val="Tahoma"/>
        <family val="2"/>
      </rPr>
      <t>extracomp@uc.edu</t>
    </r>
    <r>
      <rPr>
        <sz val="10"/>
        <rFont val="Tahoma"/>
        <family val="2"/>
      </rPr>
      <t xml:space="preserve"> by established deadlines as indicated</t>
    </r>
  </si>
  <si>
    <t xml:space="preserve">EXC Labor Verification Report was received.  </t>
  </si>
  <si>
    <t>Refer to the EXC Calendar for EXC Break Period maximums, Labor Verification Statement and Payment deadlines.</t>
  </si>
  <si>
    <t>Directions to request payment can be found on "EXC LVS Instructions" tab.</t>
  </si>
  <si>
    <r>
      <t xml:space="preserve">Send completed form as PDF attachment to </t>
    </r>
    <r>
      <rPr>
        <sz val="10"/>
        <color indexed="62"/>
        <rFont val="Tahoma"/>
        <family val="2"/>
      </rPr>
      <t>extracomp@uc.edu</t>
    </r>
    <r>
      <rPr>
        <sz val="11"/>
        <color indexed="48"/>
        <rFont val="Tahoma"/>
        <family val="2"/>
      </rPr>
      <t>.</t>
    </r>
  </si>
  <si>
    <r>
      <t xml:space="preserve">You must send a follow-up e-mail to </t>
    </r>
    <r>
      <rPr>
        <sz val="10"/>
        <color indexed="62"/>
        <rFont val="Tahoma"/>
        <family val="2"/>
      </rPr>
      <t xml:space="preserve">extracomp@uc.edu </t>
    </r>
    <r>
      <rPr>
        <sz val="10"/>
        <rFont val="Tahoma"/>
        <family val="2"/>
      </rPr>
      <t xml:space="preserve"> to insure fax was received.</t>
    </r>
  </si>
  <si>
    <t>EXC Labor Verification Statements can be faxed without Primary PI signature to meet reporting deadline.</t>
  </si>
  <si>
    <t>Signed EXC Labor Verification Statements can also be faxed.   Fax #556-6050.</t>
  </si>
  <si>
    <r>
      <t xml:space="preserve">Fax #556-6050.  You must send a follow-up e-mail to </t>
    </r>
    <r>
      <rPr>
        <sz val="10"/>
        <color indexed="62"/>
        <rFont val="Tahoma"/>
        <family val="2"/>
      </rPr>
      <t xml:space="preserve">extracomp@uc.edu </t>
    </r>
    <r>
      <rPr>
        <sz val="10"/>
        <rFont val="Tahoma"/>
        <family val="2"/>
      </rPr>
      <t xml:space="preserve"> to insure fax was received.</t>
    </r>
  </si>
  <si>
    <t>Primary PI signature is required for EXC payments to be made.</t>
  </si>
  <si>
    <r>
      <t>NOTE:</t>
    </r>
    <r>
      <rPr>
        <b/>
        <sz val="11"/>
        <rFont val="Tahoma"/>
        <family val="2"/>
      </rPr>
      <t xml:space="preserve">  THIS IS NOT A PAYMENT FORM.  A ONE-TIME PCR MUST BE SUBMITTED FOR PAYMENT !</t>
    </r>
  </si>
  <si>
    <t>Indicate the total percentage of Break Period Effort on each project for the EXC period.</t>
  </si>
  <si>
    <t xml:space="preserve">Primary Investigator (PI) of the award on which effort is being reported, the PI must also sign in the </t>
  </si>
  <si>
    <r>
      <t xml:space="preserve">A fax copy of the completed form is acceptable if PDF is not available: </t>
    </r>
    <r>
      <rPr>
        <b/>
        <sz val="10"/>
        <rFont val="Tahoma"/>
        <family val="2"/>
      </rPr>
      <t xml:space="preserve">Provost fax # 556-6050. </t>
    </r>
  </si>
  <si>
    <r>
      <t xml:space="preserve">SUBJECT LINE for all EXC LVS emails: </t>
    </r>
    <r>
      <rPr>
        <b/>
        <i/>
        <u val="single"/>
        <sz val="10"/>
        <rFont val="Tahoma"/>
        <family val="2"/>
      </rPr>
      <t>Faculty name/EXC Break Period &amp; Year/EXC LVS Rpt</t>
    </r>
  </si>
  <si>
    <t>Department PCR Initiators must initiate a request for EXC payment by processing a one-time</t>
  </si>
  <si>
    <t>Before the PCR can be approved, Department PCR Initiator must forward a completed</t>
  </si>
  <si>
    <t>and verify:</t>
  </si>
  <si>
    <t>EXC Break Period falls within the award dates</t>
  </si>
  <si>
    <t xml:space="preserve">There are sufficient grant funds available to pay the EXC salary, fringe &amp; overhead </t>
  </si>
  <si>
    <t>EXC does not exceed University and agency limits</t>
  </si>
  <si>
    <t>13.</t>
  </si>
  <si>
    <t>Department PCR Initiators should monitor their PCR status via UCFlex.</t>
  </si>
  <si>
    <r>
      <t xml:space="preserve">Project Principal Investigator Signature
</t>
    </r>
    <r>
      <rPr>
        <sz val="10"/>
        <color indexed="10"/>
        <rFont val="Tahoma"/>
        <family val="2"/>
      </rPr>
      <t xml:space="preserve">(see </t>
    </r>
    <r>
      <rPr>
        <u val="single"/>
        <sz val="10"/>
        <color indexed="10"/>
        <rFont val="Tahoma"/>
        <family val="2"/>
      </rPr>
      <t>CERTIFICATION</t>
    </r>
    <r>
      <rPr>
        <sz val="10"/>
        <color indexed="10"/>
        <rFont val="Tahoma"/>
        <family val="2"/>
      </rPr>
      <t xml:space="preserve"> above)</t>
    </r>
  </si>
  <si>
    <t>Extra Compensation Labor Verification Statement Instructions</t>
  </si>
  <si>
    <t>Complete this form for all Extra Compensation Effort.  EXC will be paid only for EXC Break Period noted,</t>
  </si>
  <si>
    <t>Fill in faculty member's full name, primary department and Person ID Number.</t>
  </si>
  <si>
    <r>
      <t xml:space="preserve">EXC Calculation Spreadsheet to </t>
    </r>
    <r>
      <rPr>
        <b/>
        <sz val="10"/>
        <color indexed="30"/>
        <rFont val="Tahoma"/>
        <family val="2"/>
      </rPr>
      <t xml:space="preserve">extracomp@uc.edu.   </t>
    </r>
    <r>
      <rPr>
        <b/>
        <sz val="10"/>
        <rFont val="Tahoma"/>
        <family val="2"/>
      </rPr>
      <t>Mention PCR number in the email.</t>
    </r>
  </si>
  <si>
    <r>
      <t xml:space="preserve">SUBJECT LINE for EXC Calculator: </t>
    </r>
    <r>
      <rPr>
        <b/>
        <i/>
        <u val="single"/>
        <sz val="10"/>
        <rFont val="Tahoma"/>
        <family val="2"/>
      </rPr>
      <t>Faculty name/PCR #/EXC Break Period-Year/Calculator</t>
    </r>
  </si>
  <si>
    <t>All necessary fields on the EXC Calculator &amp; LVS are populated and correct</t>
  </si>
  <si>
    <t>EXC LVS has all required signatures</t>
  </si>
  <si>
    <t xml:space="preserve">If there are circumstances that will change the status of insufficient grant funds the </t>
  </si>
  <si>
    <t>documentation and explanation must be attached to the EXC Calculator email (see #9).</t>
  </si>
  <si>
    <t xml:space="preserve">Smith, John D. </t>
  </si>
  <si>
    <t>(Print/Type Last Name, First Name, Middle Initial)</t>
  </si>
  <si>
    <t>Department:</t>
  </si>
  <si>
    <t>Period Covered:</t>
  </si>
  <si>
    <t>Due Date:</t>
  </si>
  <si>
    <t>Fund</t>
  </si>
  <si>
    <t>Cost Center</t>
  </si>
  <si>
    <t>Func</t>
  </si>
  <si>
    <t xml:space="preserve">Faculty Name: </t>
  </si>
  <si>
    <t>Max percent effort per Period:</t>
  </si>
  <si>
    <t>Total Effort Per Period:</t>
  </si>
  <si>
    <t>Percent above or below allowance</t>
  </si>
  <si>
    <t>100% Max allowance for all periods:</t>
  </si>
  <si>
    <t>Budgeted EXC % per proposal</t>
  </si>
  <si>
    <r>
      <t>NOTE:</t>
    </r>
    <r>
      <rPr>
        <b/>
        <sz val="11"/>
        <color indexed="8"/>
        <rFont val="Tahoma"/>
        <family val="2"/>
      </rPr>
      <t xml:space="preserve"> Maximum EXC that can be paid in an Academic Year is 14/32 of base pay or 560 hours.</t>
    </r>
  </si>
  <si>
    <t>Person ID#:</t>
  </si>
  <si>
    <t>Avg Percent Effort Per Period</t>
  </si>
  <si>
    <t>Percent</t>
  </si>
  <si>
    <t>award name or number if an SAP account number has not been assigned. Up to  ten different awards</t>
  </si>
  <si>
    <t>Process a separate PCR for each grant and for each EXC Break Period.</t>
  </si>
  <si>
    <t xml:space="preserve">Note: </t>
  </si>
  <si>
    <t>Start Date</t>
  </si>
  <si>
    <t>End Date</t>
  </si>
  <si>
    <t xml:space="preserve">Department PCR Initiators must include a comment in the PCR that states the EXC Break </t>
  </si>
  <si>
    <t>Period for which payment is being requested.</t>
  </si>
  <si>
    <t>Be sure to copy the Unit Approver if applicable to your PCR Workflow.</t>
  </si>
  <si>
    <t>Convert Hours to Percent</t>
  </si>
  <si>
    <t>By signing I hereby certify that the effort reported is accurate and was performed during the authorized award period of the noted project(s) and within the EXC Period noted below. I authorize payment to be made.</t>
  </si>
  <si>
    <t>% of 560 Hrs</t>
  </si>
  <si>
    <t>Hours Avalible</t>
  </si>
  <si>
    <r>
      <t xml:space="preserve">at the time of payment request.)   </t>
    </r>
    <r>
      <rPr>
        <b/>
        <sz val="10"/>
        <rFont val="Tahoma"/>
        <family val="2"/>
      </rPr>
      <t xml:space="preserve"> This will be  the check figure when analyzing the request </t>
    </r>
  </si>
  <si>
    <t>EXC Wage Type PCR that will workflow to the Unit, Provost Office, and GCC for approval.</t>
  </si>
  <si>
    <t xml:space="preserve">The Unit/Provost will compare the EXC Calculator, EXC Labor Verification Statement and PCR </t>
  </si>
  <si>
    <t>Summer Break - May</t>
  </si>
  <si>
    <t>Pre-Fall Break</t>
  </si>
  <si>
    <t>Fall Break</t>
  </si>
  <si>
    <r>
      <t xml:space="preserve">PCR's </t>
    </r>
    <r>
      <rPr>
        <b/>
        <u val="single"/>
        <sz val="10"/>
        <rFont val="Tahoma"/>
        <family val="2"/>
      </rPr>
      <t>must</t>
    </r>
    <r>
      <rPr>
        <b/>
        <sz val="10"/>
        <rFont val="Tahoma"/>
        <family val="2"/>
      </rPr>
      <t xml:space="preserve"> be initiated by the Payment Request Due Dates on the EXC Calendar</t>
    </r>
  </si>
  <si>
    <t>Column E is just 30 after end date in column B</t>
  </si>
  <si>
    <t>(edit that sheet first)</t>
  </si>
  <si>
    <t xml:space="preserve"> </t>
  </si>
  <si>
    <t>Ends on Commencement dates</t>
  </si>
  <si>
    <t xml:space="preserve">Start on Semester Start dates  </t>
  </si>
  <si>
    <r>
      <rPr>
        <b/>
        <sz val="10"/>
        <rFont val="Tahoma"/>
        <family val="2"/>
      </rPr>
      <t xml:space="preserve">for payment PCR. </t>
    </r>
    <r>
      <rPr>
        <sz val="10"/>
        <rFont val="Tahoma"/>
        <family val="2"/>
      </rPr>
      <t xml:space="preserve">  Provost will verify payment and contact department if changes are necessary.</t>
    </r>
  </si>
  <si>
    <t>may be listed per EXC LVS form (if more lines are needed contact John Ungruhe in SRS).</t>
  </si>
  <si>
    <t xml:space="preserve">on the EXC Calendar and EXC Labor Verification Report. Retain original LVS in grant file that paid EXC. </t>
  </si>
  <si>
    <t>2021 ACADEMIC YEAR (2020 - 21)</t>
  </si>
  <si>
    <t>that will follow the Due Dates from Payroll.  2020-2021 PCR/NEW Hire Processing Schedule.</t>
  </si>
  <si>
    <t>2021 ACADEMIC YEAR (2020 - 2021)</t>
  </si>
  <si>
    <t>08/15/20 - 08/23/20</t>
  </si>
  <si>
    <t>06/01/21 - 06/30/21</t>
  </si>
  <si>
    <t>07/01/21 - 07/31/21</t>
  </si>
  <si>
    <t>12/09/20 - 01/10/21</t>
  </si>
  <si>
    <t>05/10/21 - 05/31/21</t>
  </si>
  <si>
    <t>04/28/21 - 05/09/21</t>
  </si>
  <si>
    <t>No Spring Break</t>
  </si>
  <si>
    <t>No Report</t>
  </si>
  <si>
    <t>Column D Hours is copied from Current Year EXC Calculation Template - Lookup Table Tab (column E)</t>
  </si>
  <si>
    <t>UDATED 06/18/21 New Holiday</t>
  </si>
  <si>
    <t>Updated: 06/18/2021    New Holiday</t>
  </si>
  <si>
    <t>08/01/21 - 08/14/21</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</si>
</sst>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_ * #,##0_ ;_ * \-#,##0_ ;_ * 0_ ;_ @_ "/>
    <numFmt numFmtId="174" formatCode="_ * #,##0_ ;_ * \-#,##0_ ;_ @_ "/>
    <numFmt numFmtId="175" formatCode="_ * #,##0_ ;_ * \-#,##0_ ;_ * 0.00_ ;_ @_ "/>
    <numFmt numFmtId="176" formatCode="_ * #,##0.0_ ;_ * \-#,##0.0_ ;_ * 0.000_ ;_ @_ "/>
    <numFmt numFmtId="177" formatCode="_ * #,##0.00_ ;_ * \-#,##0.00_ ;_ * 0.0000_ ;_ @_ "/>
    <numFmt numFmtId="178" formatCode="_ * #,##0.0_ ;_ * \-#,##0.0_ ;_ * &quot;-&quot;??_ ;_ @_ "/>
    <numFmt numFmtId="179" formatCode="_ * #,##0_ ;_ * \-#,##0_ ;_ * &quot;-&quot;??_ ;_ @_ "/>
    <numFmt numFmtId="180" formatCode="mmmm\ yyyy"/>
    <numFmt numFmtId="181" formatCode="_(* #,##0.0_);_(* \(#,##0.0\);_(* &quot;-&quot;??_);_(@_)"/>
    <numFmt numFmtId="182" formatCode="_(* #,##0_);_(* \(#,##0\);_(* &quot;-&quot;??_);_(@_)"/>
    <numFmt numFmtId="183" formatCode="_(* #,##0.000_);_(* \(#,##0.000\);_(* &quot;-&quot;??_);_(@_)"/>
    <numFmt numFmtId="184" formatCode="_(* #,##0.0000_);_(* \(#,##0.0000\);_(* &quot;-&quot;??_);_(@_)"/>
    <numFmt numFmtId="185" formatCode="_(* #,##0.00000_);_(* \(#,##0.00000\);_(* &quot;-&quot;??_);_(@_)"/>
    <numFmt numFmtId="186" formatCode="#,##0.0_);\(#,##0.0\)"/>
    <numFmt numFmtId="187" formatCode="&quot;Yes&quot;;&quot;Yes&quot;;&quot;No&quot;"/>
    <numFmt numFmtId="188" formatCode="&quot;True&quot;;&quot;True&quot;;&quot;False&quot;"/>
    <numFmt numFmtId="189" formatCode="&quot;On&quot;;&quot;On&quot;;&quot;Off&quot;"/>
    <numFmt numFmtId="190" formatCode="[$€-2]\ #,##0.00_);[Red]\([$€-2]\ #,##0.00\)"/>
    <numFmt numFmtId="191" formatCode="[$-409]dddd\,\ mmmm\ dd\,\ yyyy"/>
    <numFmt numFmtId="192" formatCode="m/d/yy;@"/>
    <numFmt numFmtId="193" formatCode="0.0%"/>
    <numFmt numFmtId="194" formatCode="mm/dd/yy"/>
    <numFmt numFmtId="195" formatCode="mm/dd/yy_)"/>
    <numFmt numFmtId="196" formatCode="00.00%"/>
    <numFmt numFmtId="197" formatCode="&quot;(&quot;\ &quot;$&quot;\ #,##0.00\ &quot;/ hour )&quot;"/>
    <numFmt numFmtId="198" formatCode="&quot;$&quot;#,##0.0000_);\(&quot;$&quot;#,##0.0000\)"/>
    <numFmt numFmtId="199" formatCode="000\-00\-0000"/>
    <numFmt numFmtId="200" formatCode="_(&quot;$&quot;* #,##0.000_);_(&quot;$&quot;* \(#,##0.000\);_(&quot;$&quot;* &quot;-&quot;??_);_(@_)"/>
    <numFmt numFmtId="201" formatCode="0.000"/>
    <numFmt numFmtId="202" formatCode="0.000%"/>
    <numFmt numFmtId="203" formatCode="0.0000%"/>
    <numFmt numFmtId="204" formatCode="0.0000"/>
    <numFmt numFmtId="205" formatCode="0.0000000"/>
    <numFmt numFmtId="206" formatCode="0.000000"/>
    <numFmt numFmtId="207" formatCode="0.00000"/>
  </numFmts>
  <fonts count="107">
    <font>
      <sz val="10"/>
      <name val="Arial"/>
      <family val="0"/>
    </font>
    <font>
      <u val="single"/>
      <sz val="10"/>
      <color indexed="12"/>
      <name val="Arial"/>
      <family val="2"/>
    </font>
    <font>
      <b/>
      <sz val="14"/>
      <name val="Tahoma"/>
      <family val="2"/>
    </font>
    <font>
      <sz val="10"/>
      <name val="Tahoma"/>
      <family val="2"/>
    </font>
    <font>
      <sz val="11"/>
      <name val="Tahoma"/>
      <family val="2"/>
    </font>
    <font>
      <sz val="11"/>
      <color indexed="12"/>
      <name val="Tahoma"/>
      <family val="2"/>
    </font>
    <font>
      <sz val="9"/>
      <name val="Tahoma"/>
      <family val="2"/>
    </font>
    <font>
      <sz val="10"/>
      <color indexed="12"/>
      <name val="Tahoma"/>
      <family val="2"/>
    </font>
    <font>
      <b/>
      <sz val="11"/>
      <name val="Tahoma"/>
      <family val="2"/>
    </font>
    <font>
      <sz val="8"/>
      <name val="Tahoma"/>
      <family val="2"/>
    </font>
    <font>
      <u val="single"/>
      <sz val="10"/>
      <name val="Tahoma"/>
      <family val="2"/>
    </font>
    <font>
      <b/>
      <u val="single"/>
      <sz val="11"/>
      <name val="Tahoma"/>
      <family val="2"/>
    </font>
    <font>
      <b/>
      <u val="double"/>
      <sz val="11"/>
      <color indexed="10"/>
      <name val="Tahoma"/>
      <family val="2"/>
    </font>
    <font>
      <u val="single"/>
      <sz val="10"/>
      <color indexed="36"/>
      <name val="Arial"/>
      <family val="2"/>
    </font>
    <font>
      <sz val="10"/>
      <color indexed="8"/>
      <name val="Tahoma"/>
      <family val="2"/>
    </font>
    <font>
      <b/>
      <sz val="10"/>
      <name val="Tahoma"/>
      <family val="2"/>
    </font>
    <font>
      <b/>
      <sz val="10"/>
      <color indexed="10"/>
      <name val="Courier New"/>
      <family val="3"/>
    </font>
    <font>
      <sz val="11"/>
      <color indexed="48"/>
      <name val="Tahoma"/>
      <family val="2"/>
    </font>
    <font>
      <sz val="16"/>
      <color indexed="12"/>
      <name val="Vladimir Script"/>
      <family val="4"/>
    </font>
    <font>
      <sz val="18"/>
      <color indexed="12"/>
      <name val="Vladimir Script"/>
      <family val="4"/>
    </font>
    <font>
      <b/>
      <sz val="8"/>
      <name val="Tahoma"/>
      <family val="2"/>
    </font>
    <font>
      <b/>
      <u val="single"/>
      <sz val="10"/>
      <name val="Tahoma"/>
      <family val="2"/>
    </font>
    <font>
      <sz val="10"/>
      <color indexed="10"/>
      <name val="Tahoma"/>
      <family val="2"/>
    </font>
    <font>
      <b/>
      <i/>
      <sz val="10"/>
      <name val="Tahoma"/>
      <family val="2"/>
    </font>
    <font>
      <u val="single"/>
      <sz val="8"/>
      <name val="Tahoma"/>
      <family val="2"/>
    </font>
    <font>
      <b/>
      <sz val="10"/>
      <color indexed="8"/>
      <name val="Tahoma"/>
      <family val="2"/>
    </font>
    <font>
      <sz val="12"/>
      <name val="Arial"/>
      <family val="2"/>
    </font>
    <font>
      <sz val="10"/>
      <color indexed="30"/>
      <name val="Tahoma"/>
      <family val="2"/>
    </font>
    <font>
      <i/>
      <sz val="10"/>
      <color indexed="12"/>
      <name val="Tahoma"/>
      <family val="2"/>
    </font>
    <font>
      <sz val="10"/>
      <color indexed="48"/>
      <name val="Tahoma"/>
      <family val="2"/>
    </font>
    <font>
      <b/>
      <sz val="10"/>
      <name val="Arial Black"/>
      <family val="2"/>
    </font>
    <font>
      <b/>
      <sz val="10"/>
      <color indexed="30"/>
      <name val="Tahoma"/>
      <family val="2"/>
    </font>
    <font>
      <b/>
      <u val="single"/>
      <sz val="10"/>
      <color indexed="12"/>
      <name val="Tahoma"/>
      <family val="2"/>
    </font>
    <font>
      <b/>
      <sz val="10"/>
      <color indexed="12"/>
      <name val="Tahoma"/>
      <family val="2"/>
    </font>
    <font>
      <sz val="10"/>
      <color indexed="62"/>
      <name val="Tahoma"/>
      <family val="2"/>
    </font>
    <font>
      <b/>
      <i/>
      <u val="single"/>
      <sz val="10"/>
      <name val="Tahoma"/>
      <family val="2"/>
    </font>
    <font>
      <u val="single"/>
      <sz val="10"/>
      <color indexed="10"/>
      <name val="Tahoma"/>
      <family val="2"/>
    </font>
    <font>
      <b/>
      <sz val="9"/>
      <name val="Tahoma"/>
      <family val="2"/>
    </font>
    <font>
      <b/>
      <sz val="11"/>
      <color indexed="8"/>
      <name val="Tahoma"/>
      <family val="2"/>
    </font>
    <font>
      <b/>
      <sz val="12"/>
      <name val="Arial"/>
      <family val="2"/>
    </font>
    <font>
      <b/>
      <sz val="11"/>
      <name val="Arial"/>
      <family val="2"/>
    </font>
    <font>
      <b/>
      <sz val="10"/>
      <name val="Arial"/>
      <family val="2"/>
    </font>
    <font>
      <sz val="8"/>
      <name val="Arial"/>
      <family val="2"/>
    </font>
    <font>
      <b/>
      <sz val="8"/>
      <name val="Arial"/>
      <family val="2"/>
    </font>
    <font>
      <sz val="12"/>
      <name val="Arial MT"/>
      <family val="0"/>
    </font>
    <font>
      <b/>
      <sz val="9"/>
      <name val="Arial"/>
      <family val="2"/>
    </font>
    <font>
      <b/>
      <u val="double"/>
      <sz val="11"/>
      <name val="Tahoma"/>
      <family val="2"/>
    </font>
    <font>
      <sz val="16"/>
      <name val="Tahoma"/>
      <family val="2"/>
    </font>
    <font>
      <sz val="14"/>
      <color indexed="12"/>
      <name val="Vladimir Script"/>
      <family val="4"/>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b/>
      <i/>
      <sz val="9"/>
      <color indexed="10"/>
      <name val="Tahoma"/>
      <family val="2"/>
    </font>
    <font>
      <b/>
      <i/>
      <sz val="10"/>
      <color indexed="10"/>
      <name val="Tahoma"/>
      <family val="2"/>
    </font>
    <font>
      <b/>
      <sz val="9"/>
      <color indexed="9"/>
      <name val="Arial"/>
      <family val="2"/>
    </font>
    <font>
      <sz val="10"/>
      <color indexed="10"/>
      <name val="Arial"/>
      <family val="2"/>
    </font>
    <font>
      <b/>
      <sz val="8"/>
      <color indexed="9"/>
      <name val="Arial"/>
      <family val="2"/>
    </font>
    <font>
      <b/>
      <sz val="11"/>
      <color indexed="10"/>
      <name val="Arial"/>
      <family val="2"/>
    </font>
    <font>
      <b/>
      <sz val="11"/>
      <color indexed="10"/>
      <name val="Tahoma"/>
      <family val="2"/>
    </font>
    <font>
      <b/>
      <u val="double"/>
      <sz val="11"/>
      <color indexed="8"/>
      <name val="Tahoma"/>
      <family val="2"/>
    </font>
    <font>
      <b/>
      <sz val="11"/>
      <color indexed="9"/>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sz val="10"/>
      <color rgb="FF0070C0"/>
      <name val="Tahoma"/>
      <family val="2"/>
    </font>
    <font>
      <b/>
      <i/>
      <sz val="9"/>
      <color rgb="FFFF0000"/>
      <name val="Tahoma"/>
      <family val="2"/>
    </font>
    <font>
      <b/>
      <i/>
      <sz val="10"/>
      <color rgb="FFFF0000"/>
      <name val="Tahoma"/>
      <family val="2"/>
    </font>
    <font>
      <b/>
      <sz val="9"/>
      <color theme="0"/>
      <name val="Arial"/>
      <family val="2"/>
    </font>
    <font>
      <sz val="10"/>
      <color rgb="FFFF0000"/>
      <name val="Arial"/>
      <family val="2"/>
    </font>
    <font>
      <b/>
      <sz val="10"/>
      <color theme="1"/>
      <name val="Tahoma"/>
      <family val="2"/>
    </font>
    <font>
      <b/>
      <sz val="8"/>
      <color theme="0"/>
      <name val="Arial"/>
      <family val="2"/>
    </font>
    <font>
      <b/>
      <sz val="11"/>
      <color rgb="FFFF0000"/>
      <name val="Arial"/>
      <family val="2"/>
    </font>
    <font>
      <sz val="10"/>
      <color theme="1"/>
      <name val="Tahoma"/>
      <family val="2"/>
    </font>
    <font>
      <b/>
      <sz val="11"/>
      <color theme="1"/>
      <name val="Tahoma"/>
      <family val="2"/>
    </font>
    <font>
      <b/>
      <sz val="11"/>
      <color rgb="FFFF0000"/>
      <name val="Tahoma"/>
      <family val="2"/>
    </font>
    <font>
      <b/>
      <u val="double"/>
      <sz val="11"/>
      <color theme="1"/>
      <name val="Tahoma"/>
      <family val="2"/>
    </font>
    <font>
      <b/>
      <sz val="11"/>
      <color theme="0"/>
      <name val="Tahoma"/>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0" tint="-0.1499900072813034"/>
        <bgColor indexed="64"/>
      </patternFill>
    </fill>
    <fill>
      <patternFill patternType="solid">
        <fgColor rgb="FFCCFFCC"/>
        <bgColor indexed="64"/>
      </patternFill>
    </fill>
    <fill>
      <patternFill patternType="solid">
        <fgColor theme="0" tint="-0.04997999966144562"/>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002060"/>
        <bgColor indexed="64"/>
      </patternFill>
    </fill>
    <fill>
      <patternFill patternType="solid">
        <fgColor rgb="FF00B0F0"/>
        <bgColor indexed="64"/>
      </patternFill>
    </fill>
    <fill>
      <patternFill patternType="solid">
        <fgColor indexed="22"/>
        <bgColor indexed="64"/>
      </patternFill>
    </fill>
    <fill>
      <patternFill patternType="solid">
        <fgColor theme="1"/>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double"/>
      <top style="double"/>
      <bottom style="double"/>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style="thin"/>
      <right style="thin"/>
      <top style="double"/>
      <bottom style="thin"/>
    </border>
    <border>
      <left>
        <color indexed="63"/>
      </left>
      <right style="thin"/>
      <top style="thin"/>
      <bottom style="thin"/>
    </border>
    <border>
      <left style="thin"/>
      <right>
        <color indexed="63"/>
      </right>
      <top>
        <color indexed="63"/>
      </top>
      <bottom style="thin"/>
    </border>
    <border>
      <left style="thin"/>
      <right style="thin"/>
      <top style="thin"/>
      <bottom style="medium"/>
    </border>
    <border>
      <left style="medium"/>
      <right/>
      <top style="medium"/>
      <bottom style="medium"/>
    </border>
    <border>
      <left/>
      <right/>
      <top style="medium"/>
      <bottom style="medium"/>
    </border>
    <border>
      <left/>
      <right style="medium"/>
      <top style="medium"/>
      <bottom style="medium"/>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6" fillId="0" borderId="0" applyFont="0" applyFill="0" applyBorder="0" applyAlignment="0" applyProtection="0"/>
    <xf numFmtId="0" fontId="81" fillId="0" borderId="0" applyNumberFormat="0" applyFill="0" applyBorder="0" applyAlignment="0" applyProtection="0"/>
    <xf numFmtId="0" fontId="13"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1"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44" fillId="0" borderId="0">
      <alignment/>
      <protection/>
    </xf>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9" fontId="26"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322">
    <xf numFmtId="0" fontId="0" fillId="0" borderId="0" xfId="0" applyAlignment="1">
      <alignment/>
    </xf>
    <xf numFmtId="0" fontId="3" fillId="0" borderId="0" xfId="0" applyFont="1" applyAlignment="1">
      <alignment vertical="center"/>
    </xf>
    <xf numFmtId="0" fontId="3" fillId="0" borderId="0" xfId="0" applyFont="1" applyAlignment="1">
      <alignment vertical="top"/>
    </xf>
    <xf numFmtId="0" fontId="4" fillId="0" borderId="0" xfId="0" applyFont="1" applyAlignment="1">
      <alignment vertical="center"/>
    </xf>
    <xf numFmtId="0" fontId="4" fillId="0" borderId="0" xfId="0" applyFont="1" applyAlignment="1" quotePrefix="1">
      <alignment horizontal="left" vertical="center"/>
    </xf>
    <xf numFmtId="0" fontId="4" fillId="0" borderId="0" xfId="0" applyFont="1" applyAlignment="1" quotePrefix="1">
      <alignment horizontal="right" vertical="center"/>
    </xf>
    <xf numFmtId="0" fontId="6" fillId="0" borderId="0" xfId="0" applyFont="1" applyAlignment="1">
      <alignment horizontal="left" vertical="center"/>
    </xf>
    <xf numFmtId="0" fontId="6" fillId="0" borderId="0" xfId="0" applyFont="1" applyBorder="1" applyAlignment="1">
      <alignment vertical="center"/>
    </xf>
    <xf numFmtId="0" fontId="4" fillId="0" borderId="0" xfId="0" applyFont="1" applyAlignment="1">
      <alignment horizontal="center" vertical="center"/>
    </xf>
    <xf numFmtId="0" fontId="3" fillId="0" borderId="0" xfId="0" applyFont="1" applyAlignment="1" applyProtection="1">
      <alignment vertical="center"/>
      <protection/>
    </xf>
    <xf numFmtId="0" fontId="3" fillId="0" borderId="0" xfId="0" applyFont="1" applyAlignment="1" applyProtection="1">
      <alignment vertical="top"/>
      <protection/>
    </xf>
    <xf numFmtId="0" fontId="4" fillId="0" borderId="0" xfId="0" applyFont="1" applyAlignment="1" applyProtection="1">
      <alignment vertical="center"/>
      <protection/>
    </xf>
    <xf numFmtId="0" fontId="4" fillId="0" borderId="0" xfId="0" applyFont="1" applyAlignment="1" applyProtection="1">
      <alignment horizontal="center" vertical="center"/>
      <protection/>
    </xf>
    <xf numFmtId="0" fontId="3" fillId="0" borderId="0" xfId="0" applyFont="1" applyAlignment="1" applyProtection="1" quotePrefix="1">
      <alignment horizontal="left" vertical="center"/>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left" vertical="center"/>
      <protection/>
    </xf>
    <xf numFmtId="0" fontId="4" fillId="0" borderId="0" xfId="0" applyFont="1" applyAlignment="1">
      <alignment horizontal="left" vertical="center"/>
    </xf>
    <xf numFmtId="0" fontId="4" fillId="0" borderId="0" xfId="0" applyFont="1" applyAlignment="1">
      <alignment/>
    </xf>
    <xf numFmtId="0" fontId="7" fillId="0" borderId="0" xfId="0" applyFont="1" applyBorder="1" applyAlignment="1" applyProtection="1">
      <alignment horizontal="left" vertical="center"/>
      <protection/>
    </xf>
    <xf numFmtId="0" fontId="5" fillId="0" borderId="0" xfId="0" applyFont="1" applyBorder="1" applyAlignment="1" applyProtection="1">
      <alignment vertical="center"/>
      <protection/>
    </xf>
    <xf numFmtId="177" fontId="3" fillId="0" borderId="0" xfId="0" applyNumberFormat="1" applyFont="1" applyFill="1" applyBorder="1" applyAlignment="1" applyProtection="1">
      <alignment horizontal="center" vertical="center"/>
      <protection/>
    </xf>
    <xf numFmtId="177" fontId="3" fillId="0" borderId="0" xfId="0" applyNumberFormat="1" applyFont="1" applyBorder="1" applyAlignment="1" applyProtection="1">
      <alignment horizontal="center" vertical="center"/>
      <protection/>
    </xf>
    <xf numFmtId="177" fontId="3" fillId="0" borderId="0" xfId="0" applyNumberFormat="1" applyFont="1" applyBorder="1" applyAlignment="1" applyProtection="1">
      <alignment horizontal="right" vertical="center"/>
      <protection/>
    </xf>
    <xf numFmtId="0" fontId="4" fillId="0" borderId="0" xfId="0" applyFont="1" applyAlignment="1" applyProtection="1">
      <alignment/>
      <protection/>
    </xf>
    <xf numFmtId="0" fontId="12" fillId="0" borderId="0" xfId="0" applyFont="1" applyAlignment="1" applyProtection="1">
      <alignment horizontal="left" vertical="center"/>
      <protection/>
    </xf>
    <xf numFmtId="0" fontId="3" fillId="0" borderId="0" xfId="0" applyFont="1" applyAlignment="1">
      <alignment horizontal="center" vertical="center"/>
    </xf>
    <xf numFmtId="0" fontId="3" fillId="0" borderId="0" xfId="0" applyFont="1" applyBorder="1" applyAlignment="1" applyProtection="1">
      <alignment horizontal="left" vertical="center"/>
      <protection/>
    </xf>
    <xf numFmtId="0" fontId="3" fillId="0" borderId="0" xfId="0" applyFont="1" applyBorder="1" applyAlignment="1" applyProtection="1" quotePrefix="1">
      <alignment horizontal="right" vertical="center"/>
      <protection/>
    </xf>
    <xf numFmtId="180" fontId="7" fillId="0" borderId="0" xfId="0" applyNumberFormat="1" applyFont="1" applyBorder="1" applyAlignment="1" applyProtection="1">
      <alignment horizontal="left" vertical="center"/>
      <protection/>
    </xf>
    <xf numFmtId="0" fontId="10" fillId="0" borderId="0" xfId="0" applyFont="1" applyBorder="1" applyAlignment="1" applyProtection="1">
      <alignment vertical="center"/>
      <protection/>
    </xf>
    <xf numFmtId="43" fontId="3" fillId="0" borderId="0" xfId="42" applyFont="1" applyBorder="1" applyAlignment="1" applyProtection="1">
      <alignment vertical="center"/>
      <protection/>
    </xf>
    <xf numFmtId="0" fontId="7" fillId="0" borderId="0" xfId="0" applyFont="1" applyBorder="1" applyAlignment="1" applyProtection="1">
      <alignment vertical="center"/>
      <protection/>
    </xf>
    <xf numFmtId="0" fontId="14" fillId="0" borderId="0" xfId="0" applyFont="1" applyBorder="1" applyAlignment="1" applyProtection="1">
      <alignment vertical="center"/>
      <protection/>
    </xf>
    <xf numFmtId="43" fontId="3" fillId="0" borderId="0" xfId="0" applyNumberFormat="1" applyFont="1" applyBorder="1" applyAlignment="1" applyProtection="1">
      <alignment horizontal="left" vertical="center"/>
      <protection/>
    </xf>
    <xf numFmtId="180" fontId="3" fillId="0" borderId="0" xfId="0" applyNumberFormat="1" applyFont="1" applyBorder="1" applyAlignment="1" applyProtection="1">
      <alignment horizontal="left" vertical="center"/>
      <protection/>
    </xf>
    <xf numFmtId="0" fontId="2" fillId="0" borderId="0" xfId="0" applyFont="1" applyAlignment="1" applyProtection="1">
      <alignment horizontal="center" vertical="center"/>
      <protection/>
    </xf>
    <xf numFmtId="0" fontId="3" fillId="0" borderId="0" xfId="0" applyFont="1" applyAlignment="1" applyProtection="1" quotePrefix="1">
      <alignment horizontal="center" vertical="top"/>
      <protection/>
    </xf>
    <xf numFmtId="0" fontId="4" fillId="0" borderId="0" xfId="0" applyFont="1" applyAlignment="1">
      <alignment horizontal="right" vertical="center"/>
    </xf>
    <xf numFmtId="0" fontId="4" fillId="0" borderId="0" xfId="0" applyFont="1" applyAlignment="1">
      <alignment horizontal="center"/>
    </xf>
    <xf numFmtId="0" fontId="4" fillId="0" borderId="0" xfId="0" applyFont="1" applyBorder="1" applyAlignment="1">
      <alignment horizontal="center" vertical="center"/>
    </xf>
    <xf numFmtId="0" fontId="15" fillId="0" borderId="0" xfId="0" applyFont="1" applyAlignment="1" applyProtection="1">
      <alignment vertical="center"/>
      <protection/>
    </xf>
    <xf numFmtId="0" fontId="3" fillId="0" borderId="0" xfId="0" applyFont="1" applyBorder="1" applyAlignment="1" applyProtection="1">
      <alignment horizontal="center" vertical="center"/>
      <protection/>
    </xf>
    <xf numFmtId="0" fontId="25" fillId="0" borderId="0" xfId="0" applyFont="1" applyBorder="1" applyAlignment="1" applyProtection="1">
      <alignment vertical="center"/>
      <protection/>
    </xf>
    <xf numFmtId="43" fontId="15" fillId="0" borderId="0" xfId="0" applyNumberFormat="1" applyFont="1" applyBorder="1" applyAlignment="1" applyProtection="1">
      <alignment horizontal="left" vertical="center"/>
      <protection/>
    </xf>
    <xf numFmtId="0" fontId="15" fillId="0" borderId="0" xfId="0" applyFont="1" applyBorder="1" applyAlignment="1" applyProtection="1">
      <alignment horizontal="left" vertical="center"/>
      <protection/>
    </xf>
    <xf numFmtId="9" fontId="15" fillId="0" borderId="0" xfId="0" applyNumberFormat="1" applyFont="1" applyBorder="1" applyAlignment="1" applyProtection="1">
      <alignment horizontal="left" vertical="center"/>
      <protection/>
    </xf>
    <xf numFmtId="9" fontId="21" fillId="0" borderId="0" xfId="0" applyNumberFormat="1" applyFont="1" applyBorder="1" applyAlignment="1" applyProtection="1">
      <alignment vertical="center"/>
      <protection/>
    </xf>
    <xf numFmtId="9" fontId="15" fillId="0" borderId="0" xfId="0" applyNumberFormat="1" applyFont="1" applyAlignment="1" applyProtection="1">
      <alignment vertical="center"/>
      <protection/>
    </xf>
    <xf numFmtId="14" fontId="3" fillId="0" borderId="0" xfId="42" applyNumberFormat="1" applyFont="1" applyBorder="1" applyAlignment="1" applyProtection="1">
      <alignment vertical="center"/>
      <protection/>
    </xf>
    <xf numFmtId="0" fontId="0" fillId="0" borderId="0" xfId="0" applyFont="1" applyAlignment="1">
      <alignment/>
    </xf>
    <xf numFmtId="0" fontId="9" fillId="0" borderId="0" xfId="0" applyFont="1" applyFill="1" applyBorder="1" applyAlignment="1" applyProtection="1">
      <alignment vertical="center"/>
      <protection/>
    </xf>
    <xf numFmtId="49" fontId="3" fillId="0" borderId="0" xfId="42" applyNumberFormat="1" applyFont="1" applyBorder="1" applyAlignment="1" applyProtection="1">
      <alignment vertical="center"/>
      <protection/>
    </xf>
    <xf numFmtId="49" fontId="0" fillId="0" borderId="0" xfId="0" applyNumberFormat="1" applyFont="1" applyAlignment="1">
      <alignment/>
    </xf>
    <xf numFmtId="9" fontId="8" fillId="0" borderId="0" xfId="62" applyFont="1" applyFill="1" applyBorder="1" applyAlignment="1" applyProtection="1">
      <alignment horizontal="center" vertical="center"/>
      <protection/>
    </xf>
    <xf numFmtId="39" fontId="8" fillId="0" borderId="0" xfId="42" applyNumberFormat="1" applyFont="1" applyFill="1" applyBorder="1" applyAlignment="1" applyProtection="1">
      <alignment horizontal="center" vertical="center"/>
      <protection/>
    </xf>
    <xf numFmtId="43" fontId="8" fillId="0" borderId="0" xfId="42" applyFont="1" applyFill="1" applyBorder="1" applyAlignment="1" applyProtection="1">
      <alignment vertical="center"/>
      <protection/>
    </xf>
    <xf numFmtId="0" fontId="0" fillId="0" borderId="0" xfId="0" applyFont="1" applyAlignment="1">
      <alignment horizontal="right"/>
    </xf>
    <xf numFmtId="0" fontId="28" fillId="0" borderId="0" xfId="0" applyFont="1" applyBorder="1" applyAlignment="1" applyProtection="1">
      <alignment horizontal="left" vertical="center"/>
      <protection locked="0"/>
    </xf>
    <xf numFmtId="0" fontId="3" fillId="0" borderId="0" xfId="0" applyFont="1" applyAlignment="1" applyProtection="1">
      <alignment horizontal="right" vertical="center"/>
      <protection/>
    </xf>
    <xf numFmtId="0" fontId="3" fillId="0" borderId="0" xfId="0" applyFont="1" applyFill="1" applyBorder="1" applyAlignment="1" applyProtection="1">
      <alignment horizontal="left" vertical="center"/>
      <protection/>
    </xf>
    <xf numFmtId="0" fontId="3" fillId="0" borderId="0" xfId="0" applyFont="1" applyAlignment="1">
      <alignment/>
    </xf>
    <xf numFmtId="0" fontId="3" fillId="0" borderId="0" xfId="0" applyFont="1" applyAlignment="1" applyProtection="1">
      <alignment horizontal="left"/>
      <protection/>
    </xf>
    <xf numFmtId="0" fontId="3" fillId="0" borderId="0" xfId="0" applyFont="1" applyAlignment="1" applyProtection="1">
      <alignment/>
      <protection/>
    </xf>
    <xf numFmtId="0" fontId="8" fillId="0" borderId="0" xfId="0" applyFont="1" applyAlignment="1" applyProtection="1">
      <alignment horizontal="left"/>
      <protection/>
    </xf>
    <xf numFmtId="0" fontId="12" fillId="0" borderId="0" xfId="0" applyFont="1" applyAlignment="1" applyProtection="1">
      <alignment horizontal="left"/>
      <protection/>
    </xf>
    <xf numFmtId="0" fontId="16" fillId="0" borderId="0" xfId="0" applyFont="1" applyAlignment="1">
      <alignment/>
    </xf>
    <xf numFmtId="0" fontId="8" fillId="0" borderId="0" xfId="0" applyFont="1" applyAlignment="1" applyProtection="1">
      <alignment/>
      <protection/>
    </xf>
    <xf numFmtId="0" fontId="15" fillId="0" borderId="0" xfId="0" applyFont="1" applyFill="1" applyAlignment="1">
      <alignment horizontal="left" vertical="center"/>
    </xf>
    <xf numFmtId="0" fontId="15" fillId="0" borderId="0" xfId="0" applyFont="1" applyAlignment="1">
      <alignment vertical="center"/>
    </xf>
    <xf numFmtId="49" fontId="3" fillId="0" borderId="0" xfId="0" applyNumberFormat="1" applyFont="1" applyAlignment="1">
      <alignment vertical="center"/>
    </xf>
    <xf numFmtId="49" fontId="8" fillId="0" borderId="0" xfId="0" applyNumberFormat="1" applyFont="1" applyAlignment="1" quotePrefix="1">
      <alignment vertical="center"/>
    </xf>
    <xf numFmtId="0" fontId="3" fillId="0" borderId="0" xfId="0" applyFont="1" applyAlignment="1">
      <alignment horizontal="left" vertical="center"/>
    </xf>
    <xf numFmtId="0" fontId="3" fillId="0" borderId="0" xfId="0" applyFont="1" applyAlignment="1" quotePrefix="1">
      <alignment horizontal="left" vertical="center"/>
    </xf>
    <xf numFmtId="49" fontId="3" fillId="0" borderId="0" xfId="0" applyNumberFormat="1" applyFont="1" applyFill="1" applyAlignment="1">
      <alignment vertical="center"/>
    </xf>
    <xf numFmtId="0" fontId="15" fillId="0" borderId="0" xfId="0" applyFont="1" applyFill="1" applyAlignment="1">
      <alignment vertical="center"/>
    </xf>
    <xf numFmtId="0" fontId="3" fillId="0" borderId="0" xfId="0" applyFont="1" applyFill="1" applyAlignment="1">
      <alignment vertical="center"/>
    </xf>
    <xf numFmtId="49" fontId="15" fillId="0" borderId="0" xfId="0" applyNumberFormat="1" applyFont="1" applyFill="1" applyAlignment="1">
      <alignment horizontal="left" vertical="center"/>
    </xf>
    <xf numFmtId="0" fontId="15" fillId="0" borderId="0" xfId="0" applyFont="1" applyAlignment="1">
      <alignment horizontal="left" vertical="center"/>
    </xf>
    <xf numFmtId="0" fontId="15" fillId="0" borderId="0" xfId="0" applyFont="1" applyAlignment="1">
      <alignment horizontal="center" vertical="center"/>
    </xf>
    <xf numFmtId="0" fontId="30" fillId="0" borderId="0" xfId="0" applyFont="1" applyFill="1" applyAlignment="1">
      <alignment vertical="center"/>
    </xf>
    <xf numFmtId="0" fontId="21" fillId="0" borderId="0" xfId="0" applyFont="1" applyAlignment="1">
      <alignment vertical="center"/>
    </xf>
    <xf numFmtId="49" fontId="3" fillId="0" borderId="0" xfId="0" applyNumberFormat="1" applyFont="1" applyAlignment="1">
      <alignment horizontal="left" vertical="center"/>
    </xf>
    <xf numFmtId="49" fontId="23" fillId="0" borderId="0" xfId="0" applyNumberFormat="1" applyFont="1" applyAlignment="1">
      <alignment vertical="center"/>
    </xf>
    <xf numFmtId="49" fontId="32" fillId="0" borderId="0" xfId="0" applyNumberFormat="1" applyFont="1" applyAlignment="1">
      <alignment vertical="center"/>
    </xf>
    <xf numFmtId="49" fontId="33" fillId="0" borderId="0" xfId="0" applyNumberFormat="1" applyFont="1" applyAlignment="1">
      <alignment vertical="center"/>
    </xf>
    <xf numFmtId="0" fontId="32" fillId="0" borderId="0" xfId="0" applyFont="1" applyAlignment="1">
      <alignment vertical="center"/>
    </xf>
    <xf numFmtId="49" fontId="21" fillId="0" borderId="0" xfId="0" applyNumberFormat="1" applyFont="1" applyAlignment="1">
      <alignment vertical="center"/>
    </xf>
    <xf numFmtId="0" fontId="33" fillId="0" borderId="0" xfId="0" applyFont="1" applyAlignment="1">
      <alignment vertical="center"/>
    </xf>
    <xf numFmtId="0" fontId="28" fillId="0" borderId="0" xfId="0" applyFont="1" applyAlignment="1">
      <alignment vertical="center"/>
    </xf>
    <xf numFmtId="0" fontId="7" fillId="0" borderId="0" xfId="0" applyFont="1" applyAlignment="1">
      <alignment vertical="center"/>
    </xf>
    <xf numFmtId="0" fontId="4" fillId="0" borderId="0" xfId="0" applyFont="1" applyAlignment="1" applyProtection="1">
      <alignment horizontal="left" vertical="center"/>
      <protection/>
    </xf>
    <xf numFmtId="14" fontId="0" fillId="0" borderId="0" xfId="0" applyNumberFormat="1" applyAlignment="1">
      <alignment/>
    </xf>
    <xf numFmtId="44" fontId="0" fillId="0" borderId="0" xfId="45" applyFont="1" applyAlignment="1">
      <alignment/>
    </xf>
    <xf numFmtId="0" fontId="0" fillId="0" borderId="0" xfId="0" applyAlignment="1">
      <alignment horizontal="center"/>
    </xf>
    <xf numFmtId="0" fontId="39" fillId="0" borderId="0" xfId="0" applyFont="1" applyAlignment="1">
      <alignment horizontal="right"/>
    </xf>
    <xf numFmtId="0" fontId="0" fillId="0" borderId="10" xfId="0" applyFont="1" applyBorder="1" applyAlignment="1">
      <alignment horizontal="center" vertical="center" wrapText="1"/>
    </xf>
    <xf numFmtId="0" fontId="42" fillId="0" borderId="0" xfId="0" applyFont="1" applyAlignment="1">
      <alignment horizontal="right"/>
    </xf>
    <xf numFmtId="1" fontId="43" fillId="0" borderId="0" xfId="0" applyNumberFormat="1" applyFont="1" applyBorder="1" applyAlignment="1">
      <alignment/>
    </xf>
    <xf numFmtId="0" fontId="40" fillId="0" borderId="0" xfId="0" applyFont="1" applyAlignment="1">
      <alignment horizontal="right"/>
    </xf>
    <xf numFmtId="0" fontId="3" fillId="33" borderId="11" xfId="0" applyFont="1" applyFill="1" applyBorder="1" applyAlignment="1" quotePrefix="1">
      <alignment horizontal="center" vertical="center" wrapText="1"/>
    </xf>
    <xf numFmtId="0" fontId="3" fillId="33" borderId="11" xfId="0" applyFont="1" applyFill="1" applyBorder="1" applyAlignment="1">
      <alignment horizontal="center" vertical="center" wrapText="1"/>
    </xf>
    <xf numFmtId="10" fontId="0" fillId="34" borderId="10" xfId="62" applyNumberFormat="1" applyFont="1" applyFill="1" applyBorder="1" applyAlignment="1">
      <alignment/>
    </xf>
    <xf numFmtId="10" fontId="43" fillId="0" borderId="0" xfId="62" applyNumberFormat="1" applyFont="1" applyBorder="1" applyAlignment="1">
      <alignment/>
    </xf>
    <xf numFmtId="10" fontId="93" fillId="0" borderId="12" xfId="62" applyNumberFormat="1" applyFont="1" applyBorder="1" applyAlignment="1">
      <alignment/>
    </xf>
    <xf numFmtId="0" fontId="41" fillId="0" borderId="0" xfId="0" applyFont="1" applyAlignment="1">
      <alignment horizontal="right"/>
    </xf>
    <xf numFmtId="0" fontId="0" fillId="0" borderId="0" xfId="0" applyFill="1" applyAlignment="1">
      <alignment horizontal="right"/>
    </xf>
    <xf numFmtId="9" fontId="0" fillId="0" borderId="0" xfId="62" applyFont="1" applyAlignment="1">
      <alignment horizontal="center"/>
    </xf>
    <xf numFmtId="0" fontId="3" fillId="35" borderId="13" xfId="62" applyNumberFormat="1" applyFont="1" applyFill="1" applyBorder="1" applyAlignment="1" applyProtection="1">
      <alignment horizontal="center" vertical="center"/>
      <protection locked="0"/>
    </xf>
    <xf numFmtId="0" fontId="15" fillId="35" borderId="13" xfId="62" applyNumberFormat="1" applyFont="1" applyFill="1" applyBorder="1" applyAlignment="1" applyProtection="1">
      <alignment horizontal="center" vertical="center"/>
      <protection locked="0"/>
    </xf>
    <xf numFmtId="9" fontId="4" fillId="35" borderId="13" xfId="62" applyFont="1" applyFill="1" applyBorder="1" applyAlignment="1" applyProtection="1">
      <alignment horizontal="center" vertical="center"/>
      <protection locked="0"/>
    </xf>
    <xf numFmtId="0" fontId="0" fillId="0" borderId="10" xfId="0" applyBorder="1" applyAlignment="1">
      <alignment horizontal="right"/>
    </xf>
    <xf numFmtId="10" fontId="3" fillId="35" borderId="13" xfId="62" applyNumberFormat="1" applyFont="1" applyFill="1" applyBorder="1" applyAlignment="1" applyProtection="1">
      <alignment vertical="center"/>
      <protection locked="0"/>
    </xf>
    <xf numFmtId="10" fontId="3" fillId="35" borderId="10" xfId="62" applyNumberFormat="1" applyFont="1" applyFill="1" applyBorder="1" applyAlignment="1" applyProtection="1">
      <alignment vertical="center"/>
      <protection locked="0"/>
    </xf>
    <xf numFmtId="0" fontId="3" fillId="35" borderId="14" xfId="62" applyNumberFormat="1" applyFont="1" applyFill="1" applyBorder="1" applyAlignment="1" applyProtection="1">
      <alignment vertical="center"/>
      <protection locked="0"/>
    </xf>
    <xf numFmtId="0" fontId="0" fillId="36" borderId="10" xfId="0" applyFill="1" applyBorder="1" applyAlignment="1">
      <alignment horizontal="right"/>
    </xf>
    <xf numFmtId="43" fontId="3" fillId="35" borderId="10" xfId="44" applyFont="1" applyFill="1" applyBorder="1" applyAlignment="1" applyProtection="1">
      <alignment/>
      <protection locked="0"/>
    </xf>
    <xf numFmtId="10" fontId="3" fillId="0" borderId="10" xfId="63" applyNumberFormat="1" applyFont="1" applyBorder="1" applyAlignment="1">
      <alignment horizontal="center"/>
    </xf>
    <xf numFmtId="0" fontId="3" fillId="0" borderId="0" xfId="0" applyFont="1" applyFill="1" applyAlignment="1">
      <alignment horizontal="left" vertical="center"/>
    </xf>
    <xf numFmtId="0" fontId="3" fillId="0" borderId="0" xfId="0" applyFont="1" applyFill="1" applyBorder="1" applyAlignment="1">
      <alignment vertical="center"/>
    </xf>
    <xf numFmtId="0" fontId="94" fillId="0" borderId="0" xfId="0" applyFont="1" applyFill="1" applyBorder="1" applyAlignment="1">
      <alignment vertical="center"/>
    </xf>
    <xf numFmtId="0" fontId="23" fillId="0" borderId="0" xfId="0" applyFont="1" applyFill="1" applyAlignment="1">
      <alignment vertical="center"/>
    </xf>
    <xf numFmtId="49" fontId="15" fillId="0" borderId="0" xfId="0" applyNumberFormat="1" applyFont="1" applyFill="1" applyAlignment="1">
      <alignment vertical="center"/>
    </xf>
    <xf numFmtId="0" fontId="0" fillId="0" borderId="0" xfId="0" applyFill="1" applyBorder="1" applyAlignment="1">
      <alignment horizontal="right"/>
    </xf>
    <xf numFmtId="0" fontId="3" fillId="35" borderId="10" xfId="62" applyNumberFormat="1" applyFont="1" applyFill="1" applyBorder="1" applyAlignment="1" applyProtection="1">
      <alignment horizontal="left" vertical="center"/>
      <protection locked="0"/>
    </xf>
    <xf numFmtId="0" fontId="0" fillId="0" borderId="13" xfId="0" applyBorder="1" applyAlignment="1">
      <alignment horizontal="center" vertical="center"/>
    </xf>
    <xf numFmtId="0" fontId="3" fillId="35" borderId="15" xfId="62" applyNumberFormat="1" applyFont="1" applyFill="1" applyBorder="1" applyAlignment="1" applyProtection="1">
      <alignment horizontal="left" vertical="center"/>
      <protection locked="0"/>
    </xf>
    <xf numFmtId="0" fontId="40" fillId="0" borderId="0" xfId="0" applyFont="1" applyAlignment="1">
      <alignment horizontal="right" vertical="center"/>
    </xf>
    <xf numFmtId="0" fontId="41" fillId="0" borderId="0" xfId="0" applyFont="1" applyAlignment="1">
      <alignment/>
    </xf>
    <xf numFmtId="43" fontId="3" fillId="0" borderId="0" xfId="44" applyFont="1" applyFill="1" applyBorder="1" applyAlignment="1" applyProtection="1">
      <alignment/>
      <protection locked="0"/>
    </xf>
    <xf numFmtId="10" fontId="3" fillId="0" borderId="0" xfId="63" applyNumberFormat="1" applyFont="1" applyFill="1" applyBorder="1" applyAlignment="1">
      <alignment horizontal="center"/>
    </xf>
    <xf numFmtId="0" fontId="95" fillId="0" borderId="0" xfId="0" applyFont="1" applyBorder="1" applyAlignment="1" applyProtection="1">
      <alignment horizontal="left" vertical="center"/>
      <protection locked="0"/>
    </xf>
    <xf numFmtId="2" fontId="3" fillId="10" borderId="13" xfId="62" applyNumberFormat="1" applyFont="1" applyFill="1" applyBorder="1" applyAlignment="1" applyProtection="1">
      <alignment horizontal="center" vertical="center"/>
      <protection locked="0"/>
    </xf>
    <xf numFmtId="43" fontId="41" fillId="0" borderId="12" xfId="42" applyFont="1" applyBorder="1" applyAlignment="1">
      <alignment/>
    </xf>
    <xf numFmtId="10" fontId="41" fillId="0" borderId="12" xfId="62" applyNumberFormat="1" applyFont="1" applyBorder="1" applyAlignment="1">
      <alignment/>
    </xf>
    <xf numFmtId="0" fontId="96" fillId="0" borderId="0" xfId="0" applyFont="1" applyBorder="1" applyAlignment="1" applyProtection="1">
      <alignment horizontal="left" vertical="center"/>
      <protection locked="0"/>
    </xf>
    <xf numFmtId="0" fontId="21" fillId="0" borderId="0" xfId="59" applyFont="1" applyFill="1" applyBorder="1" applyAlignment="1">
      <alignment/>
      <protection/>
    </xf>
    <xf numFmtId="0" fontId="10" fillId="0" borderId="13" xfId="59" applyFont="1" applyBorder="1" applyAlignment="1">
      <alignment horizontal="center" vertical="center"/>
      <protection/>
    </xf>
    <xf numFmtId="0" fontId="10" fillId="0" borderId="16" xfId="59" applyFont="1" applyBorder="1" applyAlignment="1">
      <alignment horizontal="center" vertical="center"/>
      <protection/>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204" fontId="0" fillId="0" borderId="0" xfId="62" applyNumberFormat="1" applyFont="1" applyAlignment="1">
      <alignment/>
    </xf>
    <xf numFmtId="0" fontId="45" fillId="37" borderId="13" xfId="0" applyFont="1" applyFill="1" applyBorder="1" applyAlignment="1">
      <alignment vertical="center" wrapText="1"/>
    </xf>
    <xf numFmtId="0" fontId="45" fillId="38" borderId="13" xfId="0" applyFont="1" applyFill="1" applyBorder="1" applyAlignment="1">
      <alignment vertical="center"/>
    </xf>
    <xf numFmtId="0" fontId="45" fillId="39" borderId="13" xfId="0" applyFont="1" applyFill="1" applyBorder="1" applyAlignment="1">
      <alignment vertical="center"/>
    </xf>
    <xf numFmtId="0" fontId="45" fillId="39" borderId="16" xfId="0" applyFont="1" applyFill="1" applyBorder="1" applyAlignment="1">
      <alignment horizontal="right" vertical="center" indent="2"/>
    </xf>
    <xf numFmtId="0" fontId="45" fillId="40" borderId="13" xfId="0" applyFont="1" applyFill="1" applyBorder="1" applyAlignment="1">
      <alignment horizontal="right" vertical="center"/>
    </xf>
    <xf numFmtId="0" fontId="45" fillId="40" borderId="16" xfId="0" applyFont="1" applyFill="1" applyBorder="1" applyAlignment="1">
      <alignment horizontal="right" vertical="center" indent="3"/>
    </xf>
    <xf numFmtId="0" fontId="45" fillId="41" borderId="13" xfId="0" applyFont="1" applyFill="1" applyBorder="1" applyAlignment="1">
      <alignment horizontal="right" vertical="center"/>
    </xf>
    <xf numFmtId="0" fontId="45" fillId="41" borderId="16" xfId="0" applyFont="1" applyFill="1" applyBorder="1" applyAlignment="1">
      <alignment horizontal="right" vertical="center" indent="2"/>
    </xf>
    <xf numFmtId="0" fontId="45" fillId="14" borderId="13" xfId="0" applyFont="1" applyFill="1" applyBorder="1" applyAlignment="1">
      <alignment horizontal="right" vertical="center"/>
    </xf>
    <xf numFmtId="0" fontId="97" fillId="42" borderId="17" xfId="0" applyFont="1" applyFill="1" applyBorder="1" applyAlignment="1">
      <alignment horizontal="right" vertical="center"/>
    </xf>
    <xf numFmtId="0" fontId="0" fillId="39" borderId="0" xfId="0" applyFont="1" applyFill="1" applyAlignment="1">
      <alignment/>
    </xf>
    <xf numFmtId="0" fontId="0" fillId="38" borderId="0" xfId="0" applyFont="1" applyFill="1" applyAlignment="1">
      <alignment/>
    </xf>
    <xf numFmtId="14" fontId="3" fillId="39" borderId="0" xfId="42" applyNumberFormat="1" applyFont="1" applyFill="1" applyBorder="1" applyAlignment="1" applyProtection="1">
      <alignment vertical="center"/>
      <protection/>
    </xf>
    <xf numFmtId="14" fontId="98" fillId="0" borderId="0" xfId="0" applyNumberFormat="1" applyFont="1" applyAlignment="1">
      <alignment/>
    </xf>
    <xf numFmtId="14" fontId="3" fillId="35" borderId="10" xfId="62" applyNumberFormat="1" applyFont="1" applyFill="1" applyBorder="1" applyAlignment="1" applyProtection="1">
      <alignment horizontal="right" vertical="center"/>
      <protection locked="0"/>
    </xf>
    <xf numFmtId="1" fontId="3" fillId="10" borderId="13" xfId="62" applyNumberFormat="1" applyFont="1" applyFill="1" applyBorder="1" applyAlignment="1" applyProtection="1">
      <alignment horizontal="center" vertical="center"/>
      <protection/>
    </xf>
    <xf numFmtId="10" fontId="3" fillId="35" borderId="13" xfId="62" applyNumberFormat="1" applyFont="1" applyFill="1" applyBorder="1" applyAlignment="1" applyProtection="1">
      <alignment horizontal="center" vertical="center"/>
      <protection/>
    </xf>
    <xf numFmtId="10" fontId="3" fillId="35" borderId="10" xfId="62" applyNumberFormat="1" applyFont="1" applyFill="1" applyBorder="1" applyAlignment="1" applyProtection="1">
      <alignment horizontal="center" vertical="center"/>
      <protection/>
    </xf>
    <xf numFmtId="0" fontId="41" fillId="38" borderId="0" xfId="0" applyFont="1" applyFill="1" applyAlignment="1">
      <alignment/>
    </xf>
    <xf numFmtId="0" fontId="98" fillId="11" borderId="0" xfId="0" applyFont="1" applyFill="1" applyAlignment="1">
      <alignment/>
    </xf>
    <xf numFmtId="10" fontId="3" fillId="35" borderId="18" xfId="62" applyNumberFormat="1" applyFont="1" applyFill="1" applyBorder="1" applyAlignment="1" applyProtection="1">
      <alignment vertical="center"/>
      <protection locked="0"/>
    </xf>
    <xf numFmtId="14" fontId="98" fillId="39" borderId="0" xfId="0" applyNumberFormat="1" applyFont="1" applyFill="1" applyAlignment="1">
      <alignment/>
    </xf>
    <xf numFmtId="14" fontId="99" fillId="39" borderId="19" xfId="59" applyNumberFormat="1" applyFont="1" applyFill="1" applyBorder="1" applyAlignment="1">
      <alignment vertical="center"/>
      <protection/>
    </xf>
    <xf numFmtId="0" fontId="99" fillId="39" borderId="20" xfId="59" applyFont="1" applyFill="1" applyBorder="1" applyAlignment="1">
      <alignment vertical="center"/>
      <protection/>
    </xf>
    <xf numFmtId="0" fontId="3" fillId="39" borderId="20" xfId="0" applyFont="1" applyFill="1" applyBorder="1" applyAlignment="1">
      <alignment vertical="center"/>
    </xf>
    <xf numFmtId="0" fontId="3" fillId="39" borderId="21" xfId="0" applyFont="1" applyFill="1" applyBorder="1" applyAlignment="1" applyProtection="1">
      <alignment vertical="center"/>
      <protection/>
    </xf>
    <xf numFmtId="10" fontId="3" fillId="35" borderId="22" xfId="62" applyNumberFormat="1" applyFont="1" applyFill="1" applyBorder="1" applyAlignment="1" applyProtection="1">
      <alignment vertical="center"/>
      <protection locked="0"/>
    </xf>
    <xf numFmtId="0" fontId="43" fillId="43" borderId="13" xfId="0" applyFont="1" applyFill="1" applyBorder="1" applyAlignment="1">
      <alignment vertical="center"/>
    </xf>
    <xf numFmtId="0" fontId="43" fillId="43" borderId="16" xfId="0" applyFont="1" applyFill="1" applyBorder="1" applyAlignment="1">
      <alignment horizontal="right" vertical="center"/>
    </xf>
    <xf numFmtId="0" fontId="43" fillId="14" borderId="16" xfId="0" applyFont="1" applyFill="1" applyBorder="1" applyAlignment="1">
      <alignment horizontal="right" vertical="center"/>
    </xf>
    <xf numFmtId="0" fontId="100" fillId="42" borderId="23" xfId="0" applyFont="1" applyFill="1" applyBorder="1" applyAlignment="1">
      <alignment horizontal="right" vertical="center"/>
    </xf>
    <xf numFmtId="0" fontId="43" fillId="37" borderId="16" xfId="0" applyFont="1" applyFill="1" applyBorder="1" applyAlignment="1">
      <alignment horizontal="right" vertical="center"/>
    </xf>
    <xf numFmtId="0" fontId="43" fillId="38" borderId="16" xfId="0" applyFont="1" applyFill="1" applyBorder="1" applyAlignment="1">
      <alignment horizontal="right" vertical="center"/>
    </xf>
    <xf numFmtId="0" fontId="0" fillId="0" borderId="13" xfId="0" applyFont="1" applyBorder="1" applyAlignment="1">
      <alignment horizontal="center"/>
    </xf>
    <xf numFmtId="0" fontId="0" fillId="0" borderId="16" xfId="0" applyFont="1" applyBorder="1" applyAlignment="1">
      <alignment horizontal="center"/>
    </xf>
    <xf numFmtId="14" fontId="101" fillId="0" borderId="13" xfId="0" applyNumberFormat="1" applyFont="1" applyBorder="1" applyAlignment="1">
      <alignment horizontal="center"/>
    </xf>
    <xf numFmtId="14" fontId="101" fillId="0" borderId="16" xfId="0" applyNumberFormat="1" applyFont="1" applyBorder="1" applyAlignment="1">
      <alignment horizontal="center"/>
    </xf>
    <xf numFmtId="0" fontId="0" fillId="0" borderId="24" xfId="0" applyFont="1" applyBorder="1" applyAlignment="1">
      <alignment horizontal="center"/>
    </xf>
    <xf numFmtId="0" fontId="0" fillId="0" borderId="0" xfId="0" applyAlignment="1">
      <alignment horizontal="center"/>
    </xf>
    <xf numFmtId="0" fontId="21" fillId="0" borderId="13" xfId="59" applyFont="1" applyBorder="1" applyAlignment="1">
      <alignment horizontal="center" vertical="center" wrapText="1"/>
      <protection/>
    </xf>
    <xf numFmtId="0" fontId="21" fillId="0" borderId="16" xfId="59" applyFont="1" applyBorder="1" applyAlignment="1">
      <alignment horizontal="center" vertical="center" wrapText="1"/>
      <protection/>
    </xf>
    <xf numFmtId="0" fontId="8" fillId="35" borderId="13" xfId="59" applyFont="1" applyFill="1" applyBorder="1" applyAlignment="1" applyProtection="1">
      <alignment horizontal="left" vertical="center"/>
      <protection locked="0"/>
    </xf>
    <xf numFmtId="0" fontId="8" fillId="35" borderId="16" xfId="59" applyFont="1" applyFill="1" applyBorder="1" applyAlignment="1" applyProtection="1">
      <alignment horizontal="left" vertical="center"/>
      <protection locked="0"/>
    </xf>
    <xf numFmtId="0" fontId="8" fillId="35" borderId="13" xfId="42" applyNumberFormat="1" applyFont="1" applyFill="1" applyBorder="1" applyAlignment="1" applyProtection="1" quotePrefix="1">
      <alignment horizontal="left"/>
      <protection locked="0"/>
    </xf>
    <xf numFmtId="0" fontId="8" fillId="35" borderId="16" xfId="42" applyNumberFormat="1" applyFont="1" applyFill="1" applyBorder="1" applyAlignment="1" applyProtection="1" quotePrefix="1">
      <alignment horizontal="left"/>
      <protection locked="0"/>
    </xf>
    <xf numFmtId="0" fontId="41" fillId="39" borderId="19" xfId="0" applyFont="1" applyFill="1" applyBorder="1" applyAlignment="1">
      <alignment horizontal="center" vertical="center" wrapText="1"/>
    </xf>
    <xf numFmtId="0" fontId="41" fillId="39" borderId="21" xfId="0" applyFont="1" applyFill="1" applyBorder="1" applyAlignment="1">
      <alignment horizontal="center" vertical="center" wrapText="1"/>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3" fillId="33" borderId="28" xfId="0" applyFont="1" applyFill="1" applyBorder="1" applyAlignment="1">
      <alignment horizontal="center" vertical="center"/>
    </xf>
    <xf numFmtId="0" fontId="3" fillId="33" borderId="29" xfId="0" applyFont="1" applyFill="1" applyBorder="1" applyAlignment="1">
      <alignment horizontal="center" vertical="center"/>
    </xf>
    <xf numFmtId="0" fontId="3" fillId="33" borderId="30" xfId="0" applyFont="1" applyFill="1" applyBorder="1" applyAlignment="1">
      <alignment horizontal="center" vertical="center"/>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44" fontId="7" fillId="0" borderId="28" xfId="45" applyFont="1" applyBorder="1" applyAlignment="1" applyProtection="1">
      <alignment horizontal="left" vertical="center"/>
      <protection locked="0"/>
    </xf>
    <xf numFmtId="44" fontId="7" fillId="0" borderId="29" xfId="45" applyFont="1" applyBorder="1" applyAlignment="1" applyProtection="1">
      <alignment horizontal="left" vertical="center"/>
      <protection locked="0"/>
    </xf>
    <xf numFmtId="44" fontId="7" fillId="0" borderId="30" xfId="45" applyFont="1" applyBorder="1" applyAlignment="1" applyProtection="1">
      <alignment horizontal="left" vertical="center"/>
      <protection locked="0"/>
    </xf>
    <xf numFmtId="0" fontId="3" fillId="0" borderId="28" xfId="0" applyFont="1" applyBorder="1" applyAlignment="1">
      <alignment horizontal="center" vertical="center"/>
    </xf>
    <xf numFmtId="0" fontId="3" fillId="0" borderId="29" xfId="0" applyFont="1" applyBorder="1" applyAlignment="1">
      <alignment horizontal="center" vertical="center"/>
    </xf>
    <xf numFmtId="192" fontId="7" fillId="0" borderId="29" xfId="0" applyNumberFormat="1" applyFont="1" applyFill="1" applyBorder="1" applyAlignment="1" applyProtection="1">
      <alignment horizontal="center" vertical="center"/>
      <protection locked="0"/>
    </xf>
    <xf numFmtId="192" fontId="7" fillId="0" borderId="30" xfId="0" applyNumberFormat="1" applyFont="1" applyFill="1" applyBorder="1" applyAlignment="1" applyProtection="1">
      <alignment horizontal="center" vertical="center"/>
      <protection locked="0"/>
    </xf>
    <xf numFmtId="0" fontId="4" fillId="0" borderId="10" xfId="0" applyFont="1" applyBorder="1" applyAlignment="1">
      <alignment horizontal="center" vertical="center"/>
    </xf>
    <xf numFmtId="0" fontId="7" fillId="0" borderId="31"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10" fontId="7" fillId="0" borderId="25" xfId="62" applyNumberFormat="1" applyFont="1" applyBorder="1" applyAlignment="1" applyProtection="1">
      <alignment horizontal="right" vertical="center"/>
      <protection locked="0"/>
    </xf>
    <xf numFmtId="0" fontId="0" fillId="0" borderId="26" xfId="0" applyBorder="1" applyAlignment="1">
      <alignment/>
    </xf>
    <xf numFmtId="0" fontId="0" fillId="0" borderId="27" xfId="0" applyBorder="1" applyAlignment="1">
      <alignment/>
    </xf>
    <xf numFmtId="44" fontId="7" fillId="0" borderId="34" xfId="45" applyFont="1" applyBorder="1" applyAlignment="1" applyProtection="1">
      <alignment horizontal="left" vertical="center"/>
      <protection locked="0"/>
    </xf>
    <xf numFmtId="44" fontId="7" fillId="0" borderId="35" xfId="45" applyFont="1" applyBorder="1" applyAlignment="1" applyProtection="1">
      <alignment horizontal="left" vertical="center"/>
      <protection locked="0"/>
    </xf>
    <xf numFmtId="44" fontId="7" fillId="0" borderId="36" xfId="45" applyFont="1" applyBorder="1" applyAlignment="1" applyProtection="1">
      <alignment horizontal="left" vertical="center"/>
      <protection locked="0"/>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7" fillId="0" borderId="25" xfId="0" applyFont="1" applyBorder="1" applyAlignment="1" applyProtection="1">
      <alignment horizontal="center" vertical="center"/>
      <protection/>
    </xf>
    <xf numFmtId="0" fontId="7" fillId="0" borderId="26" xfId="0" applyFont="1" applyBorder="1" applyAlignment="1" applyProtection="1">
      <alignment horizontal="center" vertical="center"/>
      <protection/>
    </xf>
    <xf numFmtId="0" fontId="7" fillId="0" borderId="27" xfId="0" applyFont="1" applyBorder="1" applyAlignment="1" applyProtection="1">
      <alignment horizontal="center" vertical="center"/>
      <protection/>
    </xf>
    <xf numFmtId="14" fontId="9" fillId="0" borderId="0" xfId="0" applyNumberFormat="1" applyFont="1" applyAlignment="1" applyProtection="1">
      <alignment horizontal="right"/>
      <protection/>
    </xf>
    <xf numFmtId="0" fontId="3" fillId="33" borderId="28" xfId="0" applyFont="1" applyFill="1" applyBorder="1" applyAlignment="1" applyProtection="1">
      <alignment horizontal="center" vertical="center"/>
      <protection/>
    </xf>
    <xf numFmtId="0" fontId="3" fillId="33" borderId="29" xfId="0" applyFont="1" applyFill="1" applyBorder="1" applyAlignment="1" applyProtection="1">
      <alignment horizontal="center" vertical="center"/>
      <protection/>
    </xf>
    <xf numFmtId="0" fontId="3" fillId="33" borderId="30"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protection/>
    </xf>
    <xf numFmtId="10" fontId="7" fillId="0" borderId="26" xfId="62" applyNumberFormat="1" applyFont="1" applyBorder="1" applyAlignment="1" applyProtection="1">
      <alignment horizontal="right" vertical="center"/>
      <protection locked="0"/>
    </xf>
    <xf numFmtId="10" fontId="7" fillId="0" borderId="27" xfId="62" applyNumberFormat="1" applyFont="1" applyBorder="1" applyAlignment="1" applyProtection="1">
      <alignment horizontal="right" vertical="center"/>
      <protection locked="0"/>
    </xf>
    <xf numFmtId="10" fontId="102" fillId="0" borderId="17" xfId="62" applyNumberFormat="1" applyFont="1" applyBorder="1" applyAlignment="1" applyProtection="1">
      <alignment horizontal="center" vertical="center"/>
      <protection/>
    </xf>
    <xf numFmtId="10" fontId="102" fillId="0" borderId="23" xfId="62" applyNumberFormat="1" applyFont="1" applyBorder="1" applyAlignment="1" applyProtection="1">
      <alignment horizontal="center" vertical="center"/>
      <protection/>
    </xf>
    <xf numFmtId="0" fontId="2" fillId="0" borderId="0" xfId="0" applyFont="1" applyAlignment="1">
      <alignment horizontal="center" vertical="center"/>
    </xf>
    <xf numFmtId="0" fontId="4" fillId="0" borderId="0" xfId="0" applyFont="1" applyAlignment="1">
      <alignment horizontal="center"/>
    </xf>
    <xf numFmtId="0" fontId="4" fillId="0" borderId="14" xfId="0" applyFont="1" applyBorder="1" applyAlignment="1" applyProtection="1">
      <alignment vertical="center"/>
      <protection locked="0"/>
    </xf>
    <xf numFmtId="37" fontId="15" fillId="0" borderId="0" xfId="42" applyNumberFormat="1" applyFont="1" applyFill="1" applyBorder="1" applyAlignment="1" applyProtection="1">
      <alignment horizontal="right" vertical="center"/>
      <protection/>
    </xf>
    <xf numFmtId="0" fontId="103" fillId="38" borderId="0" xfId="0" applyFont="1" applyFill="1" applyBorder="1" applyAlignment="1" applyProtection="1">
      <alignment vertical="center"/>
      <protection locked="0"/>
    </xf>
    <xf numFmtId="0" fontId="11" fillId="0" borderId="0" xfId="0" applyFont="1" applyAlignment="1" applyProtection="1">
      <alignment horizontal="left" vertical="top"/>
      <protection/>
    </xf>
    <xf numFmtId="0" fontId="24"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4" fillId="0" borderId="0" xfId="0" applyFont="1" applyAlignment="1">
      <alignment horizontal="center" vertical="center"/>
    </xf>
    <xf numFmtId="0" fontId="15" fillId="0" borderId="23" xfId="0" applyFont="1" applyBorder="1" applyAlignment="1" applyProtection="1">
      <alignment vertical="center"/>
      <protection/>
    </xf>
    <xf numFmtId="14" fontId="8" fillId="0" borderId="0" xfId="42" applyNumberFormat="1" applyFont="1" applyFill="1" applyBorder="1" applyAlignment="1" applyProtection="1">
      <alignment horizontal="center" vertical="center"/>
      <protection/>
    </xf>
    <xf numFmtId="0" fontId="6" fillId="0" borderId="0" xfId="0" applyFont="1" applyAlignment="1" quotePrefix="1">
      <alignment horizontal="center" vertical="top"/>
    </xf>
    <xf numFmtId="0" fontId="23" fillId="0" borderId="0" xfId="0" applyFont="1" applyAlignment="1" applyProtection="1">
      <alignment vertical="top" wrapText="1"/>
      <protection/>
    </xf>
    <xf numFmtId="0" fontId="4" fillId="0" borderId="23" xfId="0" applyFont="1" applyBorder="1" applyAlignment="1" applyProtection="1">
      <alignment vertical="center"/>
      <protection locked="0"/>
    </xf>
    <xf numFmtId="0" fontId="6" fillId="0" borderId="0" xfId="0" applyFont="1" applyBorder="1" applyAlignment="1">
      <alignment horizontal="center" vertical="center"/>
    </xf>
    <xf numFmtId="0" fontId="5" fillId="0" borderId="23" xfId="0" applyFont="1" applyBorder="1" applyAlignment="1" applyProtection="1">
      <alignment horizontal="left" vertical="center"/>
      <protection locked="0"/>
    </xf>
    <xf numFmtId="0" fontId="6" fillId="0" borderId="37" xfId="0" applyFont="1" applyBorder="1" applyAlignment="1">
      <alignment horizontal="left" vertical="center"/>
    </xf>
    <xf numFmtId="0" fontId="3" fillId="0" borderId="38" xfId="0" applyFont="1" applyBorder="1" applyAlignment="1" quotePrefix="1">
      <alignment horizontal="center" vertical="center"/>
    </xf>
    <xf numFmtId="0" fontId="3" fillId="0" borderId="39" xfId="0" applyFont="1" applyBorder="1" applyAlignment="1" quotePrefix="1">
      <alignment horizontal="center" vertical="center"/>
    </xf>
    <xf numFmtId="0" fontId="3" fillId="0" borderId="40" xfId="0" applyFont="1" applyBorder="1" applyAlignment="1" quotePrefix="1">
      <alignment horizontal="center" vertical="center"/>
    </xf>
    <xf numFmtId="0" fontId="3" fillId="33" borderId="38" xfId="0" applyFont="1" applyFill="1" applyBorder="1" applyAlignment="1">
      <alignment horizontal="center" vertical="center" wrapText="1"/>
    </xf>
    <xf numFmtId="0" fontId="3" fillId="33" borderId="40" xfId="0" applyFont="1" applyFill="1" applyBorder="1" applyAlignment="1" quotePrefix="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7" fillId="0" borderId="0" xfId="0" applyFont="1" applyFill="1" applyBorder="1" applyAlignment="1" applyProtection="1">
      <alignment vertical="center"/>
      <protection/>
    </xf>
    <xf numFmtId="0" fontId="3" fillId="33" borderId="38" xfId="0" applyFont="1" applyFill="1" applyBorder="1" applyAlignment="1" quotePrefix="1">
      <alignment horizontal="center" vertical="center" wrapText="1"/>
    </xf>
    <xf numFmtId="0" fontId="3" fillId="33" borderId="39" xfId="0" applyFont="1" applyFill="1" applyBorder="1" applyAlignment="1" quotePrefix="1">
      <alignment horizontal="center" vertical="center" wrapText="1"/>
    </xf>
    <xf numFmtId="0" fontId="0" fillId="33" borderId="41" xfId="0" applyFill="1" applyBorder="1" applyAlignment="1">
      <alignment horizontal="center" vertical="center"/>
    </xf>
    <xf numFmtId="0" fontId="0" fillId="33" borderId="42" xfId="0" applyFill="1" applyBorder="1" applyAlignment="1">
      <alignment horizontal="center" vertical="center"/>
    </xf>
    <xf numFmtId="0" fontId="0" fillId="33" borderId="43" xfId="0" applyFill="1" applyBorder="1" applyAlignment="1">
      <alignment horizontal="center" vertical="center"/>
    </xf>
    <xf numFmtId="0" fontId="6" fillId="33" borderId="38" xfId="0" applyFont="1" applyFill="1" applyBorder="1" applyAlignment="1">
      <alignment horizontal="center" wrapText="1"/>
    </xf>
    <xf numFmtId="0" fontId="6" fillId="33" borderId="39" xfId="0" applyFont="1" applyFill="1" applyBorder="1" applyAlignment="1">
      <alignment horizontal="center" wrapText="1"/>
    </xf>
    <xf numFmtId="0" fontId="6" fillId="33" borderId="40" xfId="0" applyFont="1" applyFill="1" applyBorder="1" applyAlignment="1">
      <alignment horizont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7" xfId="0" applyFont="1" applyBorder="1" applyAlignment="1" applyProtection="1">
      <alignment horizontal="left" vertical="center"/>
      <protection/>
    </xf>
    <xf numFmtId="0" fontId="3" fillId="0" borderId="23" xfId="0" applyFont="1" applyBorder="1" applyAlignment="1" applyProtection="1">
      <alignment horizontal="left" vertical="center"/>
      <protection/>
    </xf>
    <xf numFmtId="0" fontId="3" fillId="0" borderId="24" xfId="0" applyFont="1" applyBorder="1" applyAlignment="1" applyProtection="1">
      <alignment horizontal="left" vertical="center"/>
      <protection/>
    </xf>
    <xf numFmtId="0" fontId="7" fillId="44" borderId="17" xfId="0" applyFont="1" applyFill="1" applyBorder="1" applyAlignment="1" applyProtection="1">
      <alignment horizontal="center" vertical="center"/>
      <protection/>
    </xf>
    <xf numFmtId="0" fontId="7" fillId="44" borderId="23" xfId="0" applyFont="1" applyFill="1" applyBorder="1" applyAlignment="1" applyProtection="1">
      <alignment horizontal="center" vertical="center"/>
      <protection/>
    </xf>
    <xf numFmtId="0" fontId="7" fillId="44" borderId="24" xfId="0" applyFont="1" applyFill="1" applyBorder="1" applyAlignment="1" applyProtection="1">
      <alignment horizontal="center" vertical="center"/>
      <protection/>
    </xf>
    <xf numFmtId="14" fontId="5" fillId="0" borderId="23" xfId="0" applyNumberFormat="1" applyFont="1" applyBorder="1" applyAlignment="1" applyProtection="1">
      <alignment horizontal="center" vertical="center"/>
      <protection locked="0"/>
    </xf>
    <xf numFmtId="0" fontId="3" fillId="33" borderId="38"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15" fillId="0" borderId="23" xfId="0" applyFont="1" applyBorder="1" applyAlignment="1" applyProtection="1">
      <alignment horizontal="left" vertical="center"/>
      <protection/>
    </xf>
    <xf numFmtId="10" fontId="8" fillId="0" borderId="0" xfId="62" applyNumberFormat="1" applyFont="1" applyFill="1" applyBorder="1" applyAlignment="1" applyProtection="1">
      <alignment horizontal="center" vertical="center"/>
      <protection/>
    </xf>
    <xf numFmtId="0" fontId="104" fillId="0" borderId="0" xfId="0" applyFont="1" applyAlignment="1">
      <alignment horizontal="center" vertical="center"/>
    </xf>
    <xf numFmtId="0" fontId="15" fillId="0" borderId="23" xfId="0" applyFont="1" applyBorder="1" applyAlignment="1" applyProtection="1">
      <alignment horizontal="center" vertical="center" wrapText="1"/>
      <protection/>
    </xf>
    <xf numFmtId="0" fontId="105" fillId="0" borderId="0" xfId="0" applyFont="1" applyAlignment="1" applyProtection="1">
      <alignment horizontal="center" vertical="center"/>
      <protection/>
    </xf>
    <xf numFmtId="0" fontId="3" fillId="0" borderId="10" xfId="0" applyFont="1" applyBorder="1" applyAlignment="1">
      <alignment horizontal="center" vertical="center"/>
    </xf>
    <xf numFmtId="49" fontId="106" fillId="45" borderId="0" xfId="0" applyNumberFormat="1" applyFont="1" applyFill="1" applyAlignment="1" quotePrefix="1">
      <alignment horizontal="center" vertical="center"/>
    </xf>
    <xf numFmtId="0" fontId="5" fillId="0" borderId="23" xfId="0" applyFont="1" applyBorder="1" applyAlignment="1" applyProtection="1">
      <alignment vertical="center"/>
      <protection locked="0"/>
    </xf>
    <xf numFmtId="0" fontId="5" fillId="0" borderId="14" xfId="0" applyFont="1" applyBorder="1" applyAlignment="1">
      <alignment horizontal="center" vertical="center"/>
    </xf>
    <xf numFmtId="0" fontId="18" fillId="0" borderId="23" xfId="0" applyFont="1" applyBorder="1" applyAlignment="1">
      <alignment horizontal="center" vertical="center"/>
    </xf>
    <xf numFmtId="14" fontId="48" fillId="0" borderId="23" xfId="0" applyNumberFormat="1" applyFont="1" applyBorder="1" applyAlignment="1">
      <alignment horizontal="center" vertical="center"/>
    </xf>
    <xf numFmtId="0" fontId="48" fillId="0" borderId="23" xfId="0" applyFont="1" applyBorder="1" applyAlignment="1">
      <alignment horizontal="center" vertical="center"/>
    </xf>
    <xf numFmtId="0" fontId="103" fillId="38" borderId="0"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46" fillId="0" borderId="0" xfId="0" applyFont="1" applyAlignment="1" applyProtection="1">
      <alignment horizontal="center" vertical="center"/>
      <protection/>
    </xf>
    <xf numFmtId="0" fontId="3" fillId="0" borderId="47" xfId="0" applyFont="1" applyBorder="1" applyAlignment="1">
      <alignment horizontal="center" vertical="center"/>
    </xf>
    <xf numFmtId="10" fontId="7" fillId="0" borderId="25" xfId="42" applyNumberFormat="1" applyFont="1" applyBorder="1" applyAlignment="1" applyProtection="1">
      <alignment horizontal="center" vertical="center"/>
      <protection locked="0"/>
    </xf>
    <xf numFmtId="0" fontId="7" fillId="0" borderId="26" xfId="42" applyNumberFormat="1" applyFont="1" applyBorder="1" applyAlignment="1" applyProtection="1">
      <alignment horizontal="center" vertical="center"/>
      <protection locked="0"/>
    </xf>
    <xf numFmtId="0" fontId="7" fillId="0" borderId="27" xfId="42" applyNumberFormat="1" applyFont="1" applyBorder="1" applyAlignment="1" applyProtection="1">
      <alignment horizontal="center" vertical="center"/>
      <protection locked="0"/>
    </xf>
    <xf numFmtId="0" fontId="19" fillId="0" borderId="25" xfId="0" applyFont="1" applyBorder="1" applyAlignment="1" applyProtection="1">
      <alignment horizontal="center" vertical="center"/>
      <protection/>
    </xf>
    <xf numFmtId="0" fontId="19" fillId="0" borderId="26" xfId="0" applyFont="1" applyBorder="1" applyAlignment="1" applyProtection="1">
      <alignment horizontal="center" vertical="center"/>
      <protection/>
    </xf>
    <xf numFmtId="0" fontId="19" fillId="0" borderId="27" xfId="0" applyFont="1" applyBorder="1" applyAlignment="1" applyProtection="1">
      <alignment horizontal="center" vertical="center"/>
      <protection/>
    </xf>
    <xf numFmtId="0" fontId="94" fillId="0" borderId="28" xfId="0" applyFont="1" applyBorder="1" applyAlignment="1" applyProtection="1">
      <alignment horizontal="center" vertical="center"/>
      <protection locked="0"/>
    </xf>
    <xf numFmtId="0" fontId="3" fillId="0" borderId="13"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192" fontId="7" fillId="0" borderId="23" xfId="0" applyNumberFormat="1" applyFont="1" applyFill="1" applyBorder="1" applyAlignment="1" applyProtection="1">
      <alignment horizontal="center" vertical="center"/>
      <protection/>
    </xf>
    <xf numFmtId="192" fontId="7" fillId="0" borderId="24" xfId="0" applyNumberFormat="1" applyFont="1" applyFill="1" applyBorder="1" applyAlignment="1" applyProtection="1">
      <alignment horizontal="center" vertical="center"/>
      <protection/>
    </xf>
    <xf numFmtId="0" fontId="4" fillId="0" borderId="47" xfId="0" applyFont="1" applyBorder="1" applyAlignment="1">
      <alignment horizontal="center" vertical="center"/>
    </xf>
    <xf numFmtId="10" fontId="7" fillId="0" borderId="17" xfId="42" applyNumberFormat="1" applyFont="1" applyBorder="1" applyAlignment="1" applyProtection="1">
      <alignment horizontal="center" vertical="center"/>
      <protection locked="0"/>
    </xf>
    <xf numFmtId="0" fontId="7" fillId="0" borderId="23" xfId="42" applyNumberFormat="1" applyFont="1" applyBorder="1" applyAlignment="1" applyProtection="1">
      <alignment horizontal="center" vertical="center"/>
      <protection locked="0"/>
    </xf>
    <xf numFmtId="0" fontId="7" fillId="0" borderId="24" xfId="42" applyNumberFormat="1" applyFont="1" applyBorder="1" applyAlignment="1" applyProtection="1">
      <alignment horizontal="center" vertical="center"/>
      <protection locked="0"/>
    </xf>
    <xf numFmtId="0" fontId="7" fillId="0" borderId="13"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xf>
    <xf numFmtId="0" fontId="7" fillId="0" borderId="16" xfId="0" applyFont="1" applyFill="1" applyBorder="1" applyAlignment="1" applyProtection="1">
      <alignment horizontal="center" vertical="center"/>
      <protection/>
    </xf>
    <xf numFmtId="10" fontId="7" fillId="0" borderId="25" xfId="62" applyNumberFormat="1" applyFont="1" applyBorder="1" applyAlignment="1" applyProtection="1">
      <alignment horizontal="center" vertical="center"/>
      <protection locked="0"/>
    </xf>
    <xf numFmtId="10" fontId="7" fillId="0" borderId="26" xfId="62" applyNumberFormat="1" applyFont="1" applyBorder="1" applyAlignment="1" applyProtection="1">
      <alignment horizontal="center" vertical="center"/>
      <protection locked="0"/>
    </xf>
    <xf numFmtId="10" fontId="7" fillId="0" borderId="27" xfId="62" applyNumberFormat="1" applyFont="1" applyBorder="1" applyAlignment="1" applyProtection="1">
      <alignment horizontal="center" vertical="center"/>
      <protection locked="0"/>
    </xf>
    <xf numFmtId="0" fontId="7" fillId="0" borderId="17" xfId="0" applyFont="1" applyFill="1" applyBorder="1" applyAlignment="1" applyProtection="1">
      <alignment horizontal="center" vertical="center"/>
      <protection/>
    </xf>
    <xf numFmtId="0" fontId="7" fillId="0" borderId="23"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Extra Compensation for AY 2004 A-G" xfId="59"/>
    <cellStyle name="Note" xfId="60"/>
    <cellStyle name="Output" xfId="61"/>
    <cellStyle name="Percent" xfId="62"/>
    <cellStyle name="Percent 2" xfId="63"/>
    <cellStyle name="Title" xfId="64"/>
    <cellStyle name="Total" xfId="65"/>
    <cellStyle name="Warning Text" xfId="66"/>
  </cellStyles>
  <dxfs count="14">
    <dxf>
      <fill>
        <patternFill>
          <bgColor rgb="FFFF0000"/>
        </patternFill>
      </fill>
    </dxf>
    <dxf>
      <font>
        <b/>
        <i val="0"/>
        <u val="double"/>
        <color rgb="FFFF0000"/>
      </font>
    </dxf>
    <dxf>
      <fill>
        <patternFill>
          <bgColor rgb="FFFF0000"/>
        </patternFill>
      </fill>
    </dxf>
    <dxf>
      <fill>
        <patternFill>
          <bgColor rgb="FFFF0000"/>
        </patternFill>
      </fill>
    </dxf>
    <dxf>
      <font>
        <b/>
        <i val="0"/>
        <u val="double"/>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AB56"/>
  <sheetViews>
    <sheetView showGridLines="0" tabSelected="1" zoomScalePageLayoutView="0" workbookViewId="0" topLeftCell="A1">
      <selection activeCell="C7" sqref="C7"/>
    </sheetView>
  </sheetViews>
  <sheetFormatPr defaultColWidth="9.140625" defaultRowHeight="12.75"/>
  <cols>
    <col min="1" max="1" width="1.1484375" style="0" customWidth="1"/>
    <col min="2" max="2" width="2.7109375" style="0" customWidth="1"/>
    <col min="3" max="3" width="19.140625" style="0" customWidth="1"/>
    <col min="4" max="4" width="9.28125" style="0" customWidth="1"/>
    <col min="5" max="5" width="15.7109375" style="0" customWidth="1"/>
    <col min="6" max="6" width="4.8515625" style="0" bestFit="1" customWidth="1"/>
    <col min="7" max="7" width="9.7109375" style="0" customWidth="1"/>
    <col min="8" max="9" width="10.421875" style="0" bestFit="1" customWidth="1"/>
    <col min="10" max="10" width="12.421875" style="0" bestFit="1" customWidth="1"/>
    <col min="11" max="11" width="11.28125" style="0" customWidth="1"/>
    <col min="12" max="12" width="0.85546875" style="0" customWidth="1"/>
    <col min="13" max="26" width="8.8515625" style="0" customWidth="1"/>
    <col min="27" max="28" width="10.28125" style="0" customWidth="1"/>
  </cols>
  <sheetData>
    <row r="1" ht="6" customHeight="1" thickBot="1"/>
    <row r="2" spans="3:28" ht="36" customHeight="1" thickBot="1">
      <c r="C2" s="127" t="s">
        <v>112</v>
      </c>
      <c r="D2" s="183"/>
      <c r="E2" s="184"/>
      <c r="G2" s="181" t="s">
        <v>130</v>
      </c>
      <c r="H2" s="182"/>
      <c r="J2" s="187" t="s">
        <v>162</v>
      </c>
      <c r="K2" s="188"/>
      <c r="M2" s="148"/>
      <c r="N2" s="149" t="str">
        <f>Lookup!A3</f>
        <v>Pre-Fall Break</v>
      </c>
      <c r="O2" s="146"/>
      <c r="P2" s="147" t="str">
        <f>Lookup!A4</f>
        <v>Fall Break</v>
      </c>
      <c r="Q2" s="144"/>
      <c r="R2" s="145" t="str">
        <f>Lookup!A5</f>
        <v>No Spring Break</v>
      </c>
      <c r="S2" s="143"/>
      <c r="T2" s="174" t="str">
        <f>Lookup!A6</f>
        <v>Pre-Summer Break</v>
      </c>
      <c r="U2" s="142"/>
      <c r="V2" s="173" t="str">
        <f>Lookup!A7</f>
        <v>Summer Break - May</v>
      </c>
      <c r="W2" s="169"/>
      <c r="X2" s="170" t="str">
        <f>Lookup!A8</f>
        <v>Summer Break - June</v>
      </c>
      <c r="Y2" s="150"/>
      <c r="Z2" s="171" t="str">
        <f>Lookup!A9</f>
        <v>Summer Break - July</v>
      </c>
      <c r="AA2" s="151"/>
      <c r="AB2" s="172" t="str">
        <f>Lookup!A10</f>
        <v>Summer Break - August</v>
      </c>
    </row>
    <row r="3" spans="3:28" ht="15">
      <c r="C3" s="99" t="s">
        <v>106</v>
      </c>
      <c r="D3" s="183"/>
      <c r="E3" s="184"/>
      <c r="G3" s="137" t="s">
        <v>60</v>
      </c>
      <c r="H3" s="138" t="s">
        <v>121</v>
      </c>
      <c r="I3" s="136"/>
      <c r="J3" s="105"/>
      <c r="K3" s="94"/>
      <c r="L3" s="105" t="s">
        <v>107</v>
      </c>
      <c r="M3" s="175" t="str">
        <f>VLOOKUP(N2,EXCperiodtable,2,0)</f>
        <v>08/15/20 - 08/23/20</v>
      </c>
      <c r="N3" s="176"/>
      <c r="O3" s="175" t="str">
        <f>VLOOKUP(P2,EXCperiodtable,2,0)</f>
        <v>12/09/20 - 01/10/21</v>
      </c>
      <c r="P3" s="176"/>
      <c r="Q3" s="175"/>
      <c r="R3" s="176"/>
      <c r="S3" s="175" t="str">
        <f>VLOOKUP(T2,EXCperiodtable,2,0)</f>
        <v>04/28/21 - 05/09/21</v>
      </c>
      <c r="T3" s="176"/>
      <c r="U3" s="175" t="str">
        <f>VLOOKUP(V2,EXCperiodtable,2,0)</f>
        <v>05/10/21 - 05/31/21</v>
      </c>
      <c r="V3" s="179"/>
      <c r="W3" s="175" t="str">
        <f>VLOOKUP(X2,EXCperiodtable,2,0)</f>
        <v>06/01/21 - 06/30/21</v>
      </c>
      <c r="X3" s="176"/>
      <c r="Y3" s="175" t="str">
        <f>VLOOKUP(Z2,EXCperiodtable,2,0)</f>
        <v>07/01/21 - 07/31/21</v>
      </c>
      <c r="Z3" s="176"/>
      <c r="AA3" s="175" t="str">
        <f>VLOOKUP(AB2,EXCperiodtable,2,0)</f>
        <v>08/01/21 - 08/14/21</v>
      </c>
      <c r="AB3" s="176"/>
    </row>
    <row r="4" spans="3:28" ht="15.75">
      <c r="C4" s="99" t="s">
        <v>119</v>
      </c>
      <c r="D4" s="185"/>
      <c r="E4" s="186"/>
      <c r="G4" s="116"/>
      <c r="H4" s="117">
        <f>((G4*100)/560)/100</f>
        <v>0</v>
      </c>
      <c r="I4" s="130"/>
      <c r="J4" s="95"/>
      <c r="K4" s="92"/>
      <c r="L4" s="95" t="s">
        <v>108</v>
      </c>
      <c r="M4" s="177">
        <f>VLOOKUP(N2,EXCperiodtable,5,0)</f>
        <v>44096</v>
      </c>
      <c r="N4" s="178"/>
      <c r="O4" s="177">
        <f>VLOOKUP(P2,EXCperiodtable,5,0)</f>
        <v>44236</v>
      </c>
      <c r="P4" s="178"/>
      <c r="Q4" s="177"/>
      <c r="R4" s="178"/>
      <c r="S4" s="177">
        <f>VLOOKUP(T2,EXCperiodtable,5,0)</f>
        <v>44355</v>
      </c>
      <c r="T4" s="178"/>
      <c r="U4" s="177">
        <f>VLOOKUP(V2,EXCperiodtable,5,0)</f>
        <v>44377</v>
      </c>
      <c r="V4" s="178"/>
      <c r="W4" s="177">
        <f>VLOOKUP(X2,EXCperiodtable,5,0)</f>
        <v>44408</v>
      </c>
      <c r="X4" s="178"/>
      <c r="Y4" s="177">
        <f>VLOOKUP(Z2,EXCperiodtable,5,0)</f>
        <v>44439</v>
      </c>
      <c r="Z4" s="178"/>
      <c r="AA4" s="177">
        <f>VLOOKUP(AB2,EXCperiodtable,5,0)</f>
        <v>44452</v>
      </c>
      <c r="AB4" s="178"/>
    </row>
    <row r="5" spans="10:28" ht="13.5" thickBot="1">
      <c r="J5" s="57"/>
      <c r="L5" s="57" t="s">
        <v>113</v>
      </c>
      <c r="M5" s="157">
        <f>VLOOKUP(N2,EXCperiodtable,4,0)</f>
        <v>50</v>
      </c>
      <c r="N5" s="158">
        <f>VLOOKUP(N2,EXCperiodtable,3,0)</f>
        <v>0.08928571428571429</v>
      </c>
      <c r="O5" s="157">
        <f>VLOOKUP(P2,EXCperiodtable,4,0)</f>
        <v>160</v>
      </c>
      <c r="P5" s="158">
        <f>VLOOKUP(P2,EXCperiodtable,3,0)</f>
        <v>0.2857142857142857</v>
      </c>
      <c r="Q5" s="157">
        <f>VLOOKUP(R2,EXCperiodtable,4,0)</f>
        <v>0</v>
      </c>
      <c r="R5" s="158">
        <f>VLOOKUP(R2,EXCperiodtable,3,0)</f>
        <v>0</v>
      </c>
      <c r="S5" s="157">
        <f>VLOOKUP(T2,EXCperiodtable,4,0)</f>
        <v>80</v>
      </c>
      <c r="T5" s="158">
        <f>VLOOKUP(T2,EXCperiodtable,3,0)</f>
        <v>0.14285714285714285</v>
      </c>
      <c r="U5" s="157">
        <f>VLOOKUP(V2,EXCperiodtable,4,0)</f>
        <v>150</v>
      </c>
      <c r="V5" s="158">
        <f>VLOOKUP(V2,EXCperiodtable,3,0)</f>
        <v>0.26785714285714285</v>
      </c>
      <c r="W5" s="157">
        <f>VLOOKUP(X2,EXCperiodtable,4,0)</f>
        <v>210</v>
      </c>
      <c r="X5" s="158">
        <f>VLOOKUP(X2,EXCperiodtable,3,0)</f>
        <v>0.375</v>
      </c>
      <c r="Y5" s="157">
        <f>VLOOKUP(Z2,EXCperiodtable,4,0)</f>
        <v>210</v>
      </c>
      <c r="Z5" s="158">
        <f>VLOOKUP(Z2,EXCperiodtable,3,0)</f>
        <v>0.375</v>
      </c>
      <c r="AA5" s="157">
        <f>VLOOKUP(AB2,EXCperiodtable,4,0)</f>
        <v>100</v>
      </c>
      <c r="AB5" s="159">
        <f>VLOOKUP(AB2,EXCperiodtable,3,0)</f>
        <v>0.17857142857142858</v>
      </c>
    </row>
    <row r="6" spans="3:28" ht="44.25" customHeight="1" thickBot="1" thickTop="1">
      <c r="C6" s="100" t="s">
        <v>30</v>
      </c>
      <c r="D6" s="100" t="s">
        <v>109</v>
      </c>
      <c r="E6" s="100" t="s">
        <v>110</v>
      </c>
      <c r="F6" s="100" t="s">
        <v>111</v>
      </c>
      <c r="G6" s="100" t="s">
        <v>27</v>
      </c>
      <c r="H6" s="101" t="s">
        <v>125</v>
      </c>
      <c r="I6" s="101" t="s">
        <v>126</v>
      </c>
      <c r="J6" s="101" t="s">
        <v>117</v>
      </c>
      <c r="K6" s="96" t="s">
        <v>120</v>
      </c>
      <c r="L6" s="111"/>
      <c r="M6" s="140" t="s">
        <v>133</v>
      </c>
      <c r="N6" s="139" t="s">
        <v>132</v>
      </c>
      <c r="O6" s="140" t="s">
        <v>133</v>
      </c>
      <c r="P6" s="139" t="s">
        <v>132</v>
      </c>
      <c r="Q6" s="140" t="s">
        <v>133</v>
      </c>
      <c r="R6" s="139" t="s">
        <v>132</v>
      </c>
      <c r="S6" s="140" t="s">
        <v>133</v>
      </c>
      <c r="T6" s="139" t="s">
        <v>132</v>
      </c>
      <c r="U6" s="140" t="s">
        <v>133</v>
      </c>
      <c r="V6" s="139" t="s">
        <v>132</v>
      </c>
      <c r="W6" s="140" t="s">
        <v>133</v>
      </c>
      <c r="X6" s="139" t="s">
        <v>132</v>
      </c>
      <c r="Y6" s="140" t="s">
        <v>133</v>
      </c>
      <c r="Z6" s="139" t="s">
        <v>132</v>
      </c>
      <c r="AA6" s="140" t="s">
        <v>133</v>
      </c>
      <c r="AB6" s="140" t="s">
        <v>132</v>
      </c>
    </row>
    <row r="7" spans="2:28" ht="15" thickTop="1">
      <c r="B7" s="125">
        <v>1</v>
      </c>
      <c r="C7" s="126"/>
      <c r="D7" s="114"/>
      <c r="E7" s="108"/>
      <c r="F7" s="108"/>
      <c r="G7" s="109"/>
      <c r="H7" s="156"/>
      <c r="I7" s="156"/>
      <c r="J7" s="110"/>
      <c r="K7" s="102">
        <f aca="true" t="shared" si="0" ref="K7:K15">J7/7</f>
        <v>0</v>
      </c>
      <c r="L7" s="115"/>
      <c r="M7" s="132"/>
      <c r="N7" s="112">
        <f aca="true" t="shared" si="1" ref="N7:N15">IF(M7&lt;&gt;"",((M7*100)/560)/100,"")</f>
      </c>
      <c r="O7" s="132"/>
      <c r="P7" s="112">
        <f aca="true" t="shared" si="2" ref="P7:P15">IF(O7&lt;&gt;"",((O7*100)/560)/100,"")</f>
      </c>
      <c r="Q7" s="132"/>
      <c r="R7" s="112">
        <f aca="true" t="shared" si="3" ref="R7:R15">IF(Q7&lt;&gt;"",((Q7*100)/560)/100,"")</f>
      </c>
      <c r="S7" s="132"/>
      <c r="T7" s="112">
        <f aca="true" t="shared" si="4" ref="T7:T16">IF(S7&lt;&gt;"",((S7*100)/560)/100,"")</f>
      </c>
      <c r="U7" s="132"/>
      <c r="V7" s="112">
        <f aca="true" t="shared" si="5" ref="V7:V15">IF(U7&lt;&gt;"",((U7*100)/560)/100,"")</f>
      </c>
      <c r="W7" s="132"/>
      <c r="X7" s="112">
        <f aca="true" t="shared" si="6" ref="X7:X15">IF(W7&lt;&gt;"",((W7*100)/560)/100,"")</f>
      </c>
      <c r="Y7" s="132"/>
      <c r="Z7" s="112">
        <f aca="true" t="shared" si="7" ref="Z7:Z15">IF(Y7&lt;&gt;"",((Y7*100)/560)/100,"")</f>
      </c>
      <c r="AA7" s="132"/>
      <c r="AB7" s="113">
        <f aca="true" t="shared" si="8" ref="AB7:AB15">IF(AA7&lt;&gt;"",((AA7*100)/560)/100,"")</f>
      </c>
    </row>
    <row r="8" spans="2:28" ht="14.25">
      <c r="B8" s="125">
        <v>2</v>
      </c>
      <c r="C8" s="124"/>
      <c r="D8" s="114"/>
      <c r="E8" s="108"/>
      <c r="F8" s="108"/>
      <c r="G8" s="109"/>
      <c r="H8" s="156"/>
      <c r="I8" s="156"/>
      <c r="J8" s="110"/>
      <c r="K8" s="102">
        <f t="shared" si="0"/>
        <v>0</v>
      </c>
      <c r="L8" s="115"/>
      <c r="M8" s="132"/>
      <c r="N8" s="112">
        <f t="shared" si="1"/>
      </c>
      <c r="O8" s="132"/>
      <c r="P8" s="112">
        <f t="shared" si="2"/>
      </c>
      <c r="Q8" s="132"/>
      <c r="R8" s="112">
        <f t="shared" si="3"/>
      </c>
      <c r="S8" s="132"/>
      <c r="T8" s="112">
        <f t="shared" si="4"/>
      </c>
      <c r="U8" s="132"/>
      <c r="V8" s="112">
        <f t="shared" si="5"/>
      </c>
      <c r="W8" s="132"/>
      <c r="X8" s="112">
        <f t="shared" si="6"/>
      </c>
      <c r="Y8" s="132"/>
      <c r="Z8" s="112">
        <f t="shared" si="7"/>
      </c>
      <c r="AA8" s="132"/>
      <c r="AB8" s="113">
        <f t="shared" si="8"/>
      </c>
    </row>
    <row r="9" spans="2:28" ht="14.25">
      <c r="B9" s="125">
        <v>3</v>
      </c>
      <c r="C9" s="124"/>
      <c r="D9" s="114"/>
      <c r="E9" s="108"/>
      <c r="F9" s="108"/>
      <c r="G9" s="109"/>
      <c r="H9" s="156"/>
      <c r="I9" s="156"/>
      <c r="J9" s="110"/>
      <c r="K9" s="102">
        <f t="shared" si="0"/>
        <v>0</v>
      </c>
      <c r="L9" s="115"/>
      <c r="M9" s="132"/>
      <c r="N9" s="112">
        <f t="shared" si="1"/>
      </c>
      <c r="O9" s="132"/>
      <c r="P9" s="112">
        <f t="shared" si="2"/>
      </c>
      <c r="Q9" s="132"/>
      <c r="R9" s="112">
        <f t="shared" si="3"/>
      </c>
      <c r="S9" s="132"/>
      <c r="T9" s="112">
        <f t="shared" si="4"/>
      </c>
      <c r="U9" s="132"/>
      <c r="V9" s="112">
        <f t="shared" si="5"/>
      </c>
      <c r="W9" s="132"/>
      <c r="X9" s="112">
        <f t="shared" si="6"/>
      </c>
      <c r="Y9" s="132"/>
      <c r="Z9" s="112">
        <f t="shared" si="7"/>
      </c>
      <c r="AA9" s="132"/>
      <c r="AB9" s="113">
        <f t="shared" si="8"/>
      </c>
    </row>
    <row r="10" spans="2:28" ht="14.25">
      <c r="B10" s="125">
        <v>4</v>
      </c>
      <c r="C10" s="124"/>
      <c r="D10" s="114"/>
      <c r="E10" s="108"/>
      <c r="F10" s="108"/>
      <c r="G10" s="109"/>
      <c r="H10" s="156"/>
      <c r="I10" s="156"/>
      <c r="J10" s="110"/>
      <c r="K10" s="102">
        <f t="shared" si="0"/>
        <v>0</v>
      </c>
      <c r="L10" s="115"/>
      <c r="M10" s="132"/>
      <c r="N10" s="112">
        <f t="shared" si="1"/>
      </c>
      <c r="O10" s="132"/>
      <c r="P10" s="112">
        <f t="shared" si="2"/>
      </c>
      <c r="Q10" s="132"/>
      <c r="R10" s="112">
        <f t="shared" si="3"/>
      </c>
      <c r="S10" s="132"/>
      <c r="T10" s="112">
        <f t="shared" si="4"/>
      </c>
      <c r="U10" s="132"/>
      <c r="V10" s="112">
        <f t="shared" si="5"/>
      </c>
      <c r="W10" s="132"/>
      <c r="X10" s="112">
        <f t="shared" si="6"/>
      </c>
      <c r="Y10" s="132"/>
      <c r="Z10" s="112">
        <f t="shared" si="7"/>
      </c>
      <c r="AA10" s="132"/>
      <c r="AB10" s="113">
        <f t="shared" si="8"/>
      </c>
    </row>
    <row r="11" spans="2:28" ht="14.25">
      <c r="B11" s="125">
        <v>5</v>
      </c>
      <c r="C11" s="124"/>
      <c r="D11" s="114"/>
      <c r="E11" s="108"/>
      <c r="F11" s="108"/>
      <c r="G11" s="109"/>
      <c r="H11" s="156"/>
      <c r="I11" s="156"/>
      <c r="J11" s="110"/>
      <c r="K11" s="102">
        <f t="shared" si="0"/>
        <v>0</v>
      </c>
      <c r="L11" s="115"/>
      <c r="M11" s="132"/>
      <c r="N11" s="112">
        <f t="shared" si="1"/>
      </c>
      <c r="O11" s="132"/>
      <c r="P11" s="112">
        <f t="shared" si="2"/>
      </c>
      <c r="Q11" s="132"/>
      <c r="R11" s="112">
        <f t="shared" si="3"/>
      </c>
      <c r="S11" s="132"/>
      <c r="T11" s="112">
        <f t="shared" si="4"/>
      </c>
      <c r="U11" s="132"/>
      <c r="V11" s="112">
        <f t="shared" si="5"/>
      </c>
      <c r="W11" s="132"/>
      <c r="X11" s="112">
        <f t="shared" si="6"/>
      </c>
      <c r="Y11" s="132"/>
      <c r="Z11" s="112">
        <f t="shared" si="7"/>
      </c>
      <c r="AA11" s="132"/>
      <c r="AB11" s="113">
        <f t="shared" si="8"/>
      </c>
    </row>
    <row r="12" spans="2:28" ht="14.25">
      <c r="B12" s="125">
        <v>6</v>
      </c>
      <c r="C12" s="124"/>
      <c r="D12" s="114"/>
      <c r="E12" s="108"/>
      <c r="F12" s="108"/>
      <c r="G12" s="109"/>
      <c r="H12" s="156"/>
      <c r="I12" s="156"/>
      <c r="J12" s="110"/>
      <c r="K12" s="102">
        <f t="shared" si="0"/>
        <v>0</v>
      </c>
      <c r="L12" s="115"/>
      <c r="M12" s="132"/>
      <c r="N12" s="112">
        <f t="shared" si="1"/>
      </c>
      <c r="O12" s="132"/>
      <c r="P12" s="112">
        <f t="shared" si="2"/>
      </c>
      <c r="Q12" s="132"/>
      <c r="R12" s="112">
        <f t="shared" si="3"/>
      </c>
      <c r="S12" s="132"/>
      <c r="T12" s="112">
        <f t="shared" si="4"/>
      </c>
      <c r="U12" s="132"/>
      <c r="V12" s="112">
        <f t="shared" si="5"/>
      </c>
      <c r="W12" s="132"/>
      <c r="X12" s="112">
        <f t="shared" si="6"/>
      </c>
      <c r="Y12" s="132"/>
      <c r="Z12" s="112">
        <f t="shared" si="7"/>
      </c>
      <c r="AA12" s="132"/>
      <c r="AB12" s="113">
        <f t="shared" si="8"/>
      </c>
    </row>
    <row r="13" spans="2:28" ht="14.25">
      <c r="B13" s="125">
        <v>7</v>
      </c>
      <c r="C13" s="124"/>
      <c r="D13" s="114"/>
      <c r="E13" s="108"/>
      <c r="F13" s="108"/>
      <c r="G13" s="109"/>
      <c r="H13" s="156"/>
      <c r="I13" s="156"/>
      <c r="J13" s="110"/>
      <c r="K13" s="102">
        <f t="shared" si="0"/>
        <v>0</v>
      </c>
      <c r="L13" s="115"/>
      <c r="M13" s="132"/>
      <c r="N13" s="112">
        <f t="shared" si="1"/>
      </c>
      <c r="O13" s="132"/>
      <c r="P13" s="112">
        <f t="shared" si="2"/>
      </c>
      <c r="Q13" s="132"/>
      <c r="R13" s="112">
        <f t="shared" si="3"/>
      </c>
      <c r="S13" s="132"/>
      <c r="T13" s="112">
        <f t="shared" si="4"/>
      </c>
      <c r="U13" s="132"/>
      <c r="V13" s="112">
        <f t="shared" si="5"/>
      </c>
      <c r="W13" s="132"/>
      <c r="X13" s="112">
        <f t="shared" si="6"/>
      </c>
      <c r="Y13" s="132"/>
      <c r="Z13" s="112">
        <f t="shared" si="7"/>
      </c>
      <c r="AA13" s="132"/>
      <c r="AB13" s="113">
        <f t="shared" si="8"/>
      </c>
    </row>
    <row r="14" spans="2:28" ht="14.25">
      <c r="B14" s="125">
        <v>8</v>
      </c>
      <c r="C14" s="124"/>
      <c r="D14" s="114"/>
      <c r="E14" s="108"/>
      <c r="F14" s="108"/>
      <c r="G14" s="109"/>
      <c r="H14" s="156"/>
      <c r="I14" s="156"/>
      <c r="J14" s="110"/>
      <c r="K14" s="102">
        <f t="shared" si="0"/>
        <v>0</v>
      </c>
      <c r="L14" s="115"/>
      <c r="M14" s="132"/>
      <c r="N14" s="112">
        <f t="shared" si="1"/>
      </c>
      <c r="O14" s="132"/>
      <c r="P14" s="112">
        <f t="shared" si="2"/>
      </c>
      <c r="Q14" s="132"/>
      <c r="R14" s="112">
        <f t="shared" si="3"/>
      </c>
      <c r="S14" s="132"/>
      <c r="T14" s="112">
        <f t="shared" si="4"/>
      </c>
      <c r="U14" s="132"/>
      <c r="V14" s="112">
        <f t="shared" si="5"/>
      </c>
      <c r="W14" s="132"/>
      <c r="X14" s="112">
        <f t="shared" si="6"/>
      </c>
      <c r="Y14" s="132"/>
      <c r="Z14" s="112">
        <f t="shared" si="7"/>
      </c>
      <c r="AA14" s="132"/>
      <c r="AB14" s="113">
        <f t="shared" si="8"/>
      </c>
    </row>
    <row r="15" spans="2:28" ht="14.25">
      <c r="B15" s="125">
        <v>9</v>
      </c>
      <c r="C15" s="124"/>
      <c r="D15" s="114"/>
      <c r="E15" s="108"/>
      <c r="F15" s="108"/>
      <c r="G15" s="109"/>
      <c r="H15" s="156"/>
      <c r="I15" s="156"/>
      <c r="J15" s="110"/>
      <c r="K15" s="102">
        <f t="shared" si="0"/>
        <v>0</v>
      </c>
      <c r="L15" s="115"/>
      <c r="M15" s="132"/>
      <c r="N15" s="112">
        <f t="shared" si="1"/>
      </c>
      <c r="O15" s="132"/>
      <c r="P15" s="112">
        <f t="shared" si="2"/>
      </c>
      <c r="Q15" s="132"/>
      <c r="R15" s="112">
        <f t="shared" si="3"/>
      </c>
      <c r="S15" s="132"/>
      <c r="T15" s="112">
        <f t="shared" si="4"/>
      </c>
      <c r="U15" s="132"/>
      <c r="V15" s="112">
        <f t="shared" si="5"/>
      </c>
      <c r="W15" s="132"/>
      <c r="X15" s="112">
        <f t="shared" si="6"/>
      </c>
      <c r="Y15" s="132"/>
      <c r="Z15" s="112">
        <f t="shared" si="7"/>
      </c>
      <c r="AA15" s="132"/>
      <c r="AB15" s="113">
        <f t="shared" si="8"/>
      </c>
    </row>
    <row r="16" spans="2:28" ht="14.25">
      <c r="B16" s="125">
        <v>10</v>
      </c>
      <c r="C16" s="124"/>
      <c r="D16" s="114"/>
      <c r="E16" s="108"/>
      <c r="F16" s="108"/>
      <c r="G16" s="109"/>
      <c r="H16" s="156"/>
      <c r="I16" s="156"/>
      <c r="J16" s="110"/>
      <c r="K16" s="102">
        <f aca="true" t="shared" si="9" ref="K16:K22">J16/7</f>
        <v>0</v>
      </c>
      <c r="L16" s="115"/>
      <c r="M16" s="132"/>
      <c r="N16" s="112">
        <f aca="true" t="shared" si="10" ref="N16:N22">IF(M16&lt;&gt;"",((M16*100)/560)/100,"")</f>
      </c>
      <c r="O16" s="132"/>
      <c r="P16" s="112">
        <f aca="true" t="shared" si="11" ref="P16:P22">IF(O16&lt;&gt;"",((O16*100)/560)/100,"")</f>
      </c>
      <c r="Q16" s="132"/>
      <c r="R16" s="112">
        <f aca="true" t="shared" si="12" ref="R16:R22">IF(Q16&lt;&gt;"",((Q16*100)/560)/100,"")</f>
      </c>
      <c r="S16" s="132"/>
      <c r="T16" s="112">
        <f t="shared" si="4"/>
      </c>
      <c r="U16" s="132"/>
      <c r="V16" s="112">
        <f aca="true" t="shared" si="13" ref="V16:V22">IF(U16&lt;&gt;"",((U16*100)/560)/100,"")</f>
      </c>
      <c r="W16" s="132"/>
      <c r="X16" s="112">
        <f aca="true" t="shared" si="14" ref="X16:X22">IF(W16&lt;&gt;"",((W16*100)/560)/100,"")</f>
      </c>
      <c r="Y16" s="132"/>
      <c r="Z16" s="112">
        <f aca="true" t="shared" si="15" ref="Z16:Z22">IF(Y16&lt;&gt;"",((Y16*100)/560)/100,"")</f>
      </c>
      <c r="AA16" s="132"/>
      <c r="AB16" s="113">
        <f aca="true" t="shared" si="16" ref="AB16:AB22">IF(AA16&lt;&gt;"",((AA16*100)/560)/100,"")</f>
      </c>
    </row>
    <row r="17" spans="2:28" ht="14.25">
      <c r="B17" s="125">
        <v>11</v>
      </c>
      <c r="C17" s="124"/>
      <c r="D17" s="114"/>
      <c r="E17" s="108"/>
      <c r="F17" s="108"/>
      <c r="G17" s="109"/>
      <c r="H17" s="156"/>
      <c r="I17" s="156"/>
      <c r="J17" s="110"/>
      <c r="K17" s="102">
        <f t="shared" si="9"/>
        <v>0</v>
      </c>
      <c r="L17" s="115"/>
      <c r="M17" s="132"/>
      <c r="N17" s="112">
        <f t="shared" si="10"/>
      </c>
      <c r="O17" s="132"/>
      <c r="P17" s="112">
        <f t="shared" si="11"/>
      </c>
      <c r="Q17" s="132"/>
      <c r="R17" s="112">
        <f t="shared" si="12"/>
      </c>
      <c r="S17" s="132"/>
      <c r="T17" s="112">
        <f aca="true" t="shared" si="17" ref="T17:T22">IF(S17&lt;&gt;"",((S17*100)/560)/100,"")</f>
      </c>
      <c r="U17" s="132"/>
      <c r="V17" s="112">
        <f t="shared" si="13"/>
      </c>
      <c r="W17" s="132"/>
      <c r="X17" s="112">
        <f t="shared" si="14"/>
      </c>
      <c r="Y17" s="132"/>
      <c r="Z17" s="112">
        <f t="shared" si="15"/>
      </c>
      <c r="AA17" s="132"/>
      <c r="AB17" s="168">
        <f t="shared" si="16"/>
      </c>
    </row>
    <row r="18" spans="2:28" ht="14.25">
      <c r="B18" s="125">
        <v>12</v>
      </c>
      <c r="C18" s="124"/>
      <c r="D18" s="114"/>
      <c r="E18" s="108"/>
      <c r="F18" s="108"/>
      <c r="G18" s="109"/>
      <c r="H18" s="156"/>
      <c r="I18" s="156"/>
      <c r="J18" s="110"/>
      <c r="K18" s="102">
        <f t="shared" si="9"/>
        <v>0</v>
      </c>
      <c r="L18" s="115"/>
      <c r="M18" s="132"/>
      <c r="N18" s="112">
        <f t="shared" si="10"/>
      </c>
      <c r="O18" s="132"/>
      <c r="P18" s="112">
        <f t="shared" si="11"/>
      </c>
      <c r="Q18" s="132"/>
      <c r="R18" s="112">
        <f t="shared" si="12"/>
      </c>
      <c r="S18" s="132"/>
      <c r="T18" s="112">
        <f t="shared" si="17"/>
      </c>
      <c r="U18" s="132"/>
      <c r="V18" s="112">
        <f t="shared" si="13"/>
      </c>
      <c r="W18" s="132"/>
      <c r="X18" s="112">
        <f t="shared" si="14"/>
      </c>
      <c r="Y18" s="132"/>
      <c r="Z18" s="112">
        <f t="shared" si="15"/>
      </c>
      <c r="AA18" s="132"/>
      <c r="AB18" s="168">
        <f t="shared" si="16"/>
      </c>
    </row>
    <row r="19" spans="2:28" ht="14.25">
      <c r="B19" s="125">
        <v>13</v>
      </c>
      <c r="C19" s="124"/>
      <c r="D19" s="114"/>
      <c r="E19" s="108"/>
      <c r="F19" s="108"/>
      <c r="G19" s="109"/>
      <c r="H19" s="156"/>
      <c r="I19" s="156"/>
      <c r="J19" s="110"/>
      <c r="K19" s="102">
        <f t="shared" si="9"/>
        <v>0</v>
      </c>
      <c r="L19" s="115"/>
      <c r="M19" s="132"/>
      <c r="N19" s="112">
        <f t="shared" si="10"/>
      </c>
      <c r="O19" s="132"/>
      <c r="P19" s="112">
        <f t="shared" si="11"/>
      </c>
      <c r="Q19" s="132"/>
      <c r="R19" s="112">
        <f t="shared" si="12"/>
      </c>
      <c r="S19" s="132"/>
      <c r="T19" s="112">
        <f t="shared" si="17"/>
      </c>
      <c r="U19" s="132"/>
      <c r="V19" s="112">
        <f t="shared" si="13"/>
      </c>
      <c r="W19" s="132"/>
      <c r="X19" s="112">
        <f t="shared" si="14"/>
      </c>
      <c r="Y19" s="132"/>
      <c r="Z19" s="112">
        <f t="shared" si="15"/>
      </c>
      <c r="AA19" s="132"/>
      <c r="AB19" s="168">
        <f t="shared" si="16"/>
      </c>
    </row>
    <row r="20" spans="2:28" ht="14.25">
      <c r="B20" s="125">
        <v>14</v>
      </c>
      <c r="C20" s="124"/>
      <c r="D20" s="114"/>
      <c r="E20" s="108"/>
      <c r="F20" s="108"/>
      <c r="G20" s="109"/>
      <c r="H20" s="156"/>
      <c r="I20" s="156"/>
      <c r="J20" s="110"/>
      <c r="K20" s="102">
        <f t="shared" si="9"/>
        <v>0</v>
      </c>
      <c r="L20" s="115"/>
      <c r="M20" s="132"/>
      <c r="N20" s="112">
        <f t="shared" si="10"/>
      </c>
      <c r="O20" s="132"/>
      <c r="P20" s="112">
        <f t="shared" si="11"/>
      </c>
      <c r="Q20" s="132"/>
      <c r="R20" s="112">
        <f t="shared" si="12"/>
      </c>
      <c r="S20" s="132"/>
      <c r="T20" s="112">
        <f t="shared" si="17"/>
      </c>
      <c r="U20" s="132"/>
      <c r="V20" s="112">
        <f t="shared" si="13"/>
      </c>
      <c r="W20" s="132"/>
      <c r="X20" s="112">
        <f t="shared" si="14"/>
      </c>
      <c r="Y20" s="132"/>
      <c r="Z20" s="112">
        <f t="shared" si="15"/>
      </c>
      <c r="AA20" s="132"/>
      <c r="AB20" s="168">
        <f t="shared" si="16"/>
      </c>
    </row>
    <row r="21" spans="2:28" ht="14.25">
      <c r="B21" s="125">
        <v>15</v>
      </c>
      <c r="C21" s="124"/>
      <c r="D21" s="114"/>
      <c r="E21" s="108"/>
      <c r="F21" s="108"/>
      <c r="G21" s="109"/>
      <c r="H21" s="156"/>
      <c r="I21" s="156"/>
      <c r="J21" s="110"/>
      <c r="K21" s="102">
        <f>J21/7</f>
        <v>0</v>
      </c>
      <c r="L21" s="115"/>
      <c r="M21" s="132"/>
      <c r="N21" s="112">
        <f>IF(M21&lt;&gt;"",((M21*100)/560)/100,"")</f>
      </c>
      <c r="O21" s="132"/>
      <c r="P21" s="112">
        <f>IF(O21&lt;&gt;"",((O21*100)/560)/100,"")</f>
      </c>
      <c r="Q21" s="132"/>
      <c r="R21" s="112">
        <f>IF(Q21&lt;&gt;"",((Q21*100)/560)/100,"")</f>
      </c>
      <c r="S21" s="132"/>
      <c r="T21" s="112">
        <f>IF(S21&lt;&gt;"",((S21*100)/560)/100,"")</f>
      </c>
      <c r="U21" s="132"/>
      <c r="V21" s="112">
        <f>IF(U21&lt;&gt;"",((U21*100)/560)/100,"")</f>
      </c>
      <c r="W21" s="132"/>
      <c r="X21" s="112">
        <f>IF(W21&lt;&gt;"",((W21*100)/560)/100,"")</f>
      </c>
      <c r="Y21" s="132"/>
      <c r="Z21" s="112">
        <f>IF(Y21&lt;&gt;"",((Y21*100)/560)/100,"")</f>
      </c>
      <c r="AA21" s="132"/>
      <c r="AB21" s="168">
        <f>IF(AA21&lt;&gt;"",((AA21*100)/560)/100,"")</f>
      </c>
    </row>
    <row r="22" spans="2:28" ht="15" thickBot="1">
      <c r="B22" s="125">
        <v>16</v>
      </c>
      <c r="C22" s="124"/>
      <c r="D22" s="114"/>
      <c r="E22" s="108"/>
      <c r="F22" s="108"/>
      <c r="G22" s="109"/>
      <c r="H22" s="156"/>
      <c r="I22" s="156"/>
      <c r="J22" s="110"/>
      <c r="K22" s="102">
        <f t="shared" si="9"/>
        <v>0</v>
      </c>
      <c r="L22" s="115"/>
      <c r="M22" s="132"/>
      <c r="N22" s="112">
        <f t="shared" si="10"/>
      </c>
      <c r="O22" s="132"/>
      <c r="P22" s="112">
        <f t="shared" si="11"/>
      </c>
      <c r="Q22" s="132"/>
      <c r="R22" s="112">
        <f t="shared" si="12"/>
      </c>
      <c r="S22" s="132"/>
      <c r="T22" s="112">
        <f t="shared" si="17"/>
      </c>
      <c r="U22" s="132"/>
      <c r="V22" s="112">
        <f t="shared" si="13"/>
      </c>
      <c r="W22" s="132"/>
      <c r="X22" s="112">
        <f t="shared" si="14"/>
      </c>
      <c r="Y22" s="132"/>
      <c r="Z22" s="112">
        <f t="shared" si="15"/>
      </c>
      <c r="AA22" s="132"/>
      <c r="AB22" s="162">
        <f t="shared" si="16"/>
      </c>
    </row>
    <row r="23" spans="8:28" ht="13.5" thickBot="1">
      <c r="H23" s="107"/>
      <c r="I23" s="93"/>
      <c r="J23" s="123"/>
      <c r="L23" s="57" t="s">
        <v>114</v>
      </c>
      <c r="M23" s="133">
        <f aca="true" t="shared" si="18" ref="M23:AB23">SUM(M7:M22)</f>
        <v>0</v>
      </c>
      <c r="N23" s="134">
        <f t="shared" si="18"/>
        <v>0</v>
      </c>
      <c r="O23" s="133">
        <f t="shared" si="18"/>
        <v>0</v>
      </c>
      <c r="P23" s="134">
        <f t="shared" si="18"/>
        <v>0</v>
      </c>
      <c r="Q23" s="133">
        <f t="shared" si="18"/>
        <v>0</v>
      </c>
      <c r="R23" s="134">
        <f t="shared" si="18"/>
        <v>0</v>
      </c>
      <c r="S23" s="133">
        <f t="shared" si="18"/>
        <v>0</v>
      </c>
      <c r="T23" s="134">
        <f t="shared" si="18"/>
        <v>0</v>
      </c>
      <c r="U23" s="133">
        <f t="shared" si="18"/>
        <v>0</v>
      </c>
      <c r="V23" s="134">
        <f t="shared" si="18"/>
        <v>0</v>
      </c>
      <c r="W23" s="133">
        <f t="shared" si="18"/>
        <v>0</v>
      </c>
      <c r="X23" s="134">
        <f t="shared" si="18"/>
        <v>0</v>
      </c>
      <c r="Y23" s="133">
        <f t="shared" si="18"/>
        <v>0</v>
      </c>
      <c r="Z23" s="134">
        <f t="shared" si="18"/>
        <v>0</v>
      </c>
      <c r="AA23" s="133">
        <f t="shared" si="18"/>
        <v>0</v>
      </c>
      <c r="AB23" s="134">
        <f t="shared" si="18"/>
        <v>0</v>
      </c>
    </row>
    <row r="24" spans="9:28" ht="12.75">
      <c r="I24" s="93"/>
      <c r="J24" s="123"/>
      <c r="L24" s="97" t="s">
        <v>115</v>
      </c>
      <c r="M24" s="97"/>
      <c r="N24" s="103">
        <f aca="true" t="shared" si="19" ref="N24:AB24">N5-N23</f>
        <v>0.08928571428571429</v>
      </c>
      <c r="O24" s="103"/>
      <c r="P24" s="103">
        <f t="shared" si="19"/>
        <v>0.2857142857142857</v>
      </c>
      <c r="Q24" s="103"/>
      <c r="R24" s="103">
        <f t="shared" si="19"/>
        <v>0</v>
      </c>
      <c r="S24" s="103"/>
      <c r="T24" s="103">
        <f t="shared" si="19"/>
        <v>0.14285714285714285</v>
      </c>
      <c r="U24" s="103"/>
      <c r="V24" s="103">
        <f t="shared" si="19"/>
        <v>0.26785714285714285</v>
      </c>
      <c r="W24" s="103"/>
      <c r="X24" s="103">
        <f t="shared" si="19"/>
        <v>0.375</v>
      </c>
      <c r="Y24" s="103"/>
      <c r="Z24" s="103">
        <f t="shared" si="19"/>
        <v>0.375</v>
      </c>
      <c r="AA24" s="103"/>
      <c r="AB24" s="103">
        <f t="shared" si="19"/>
        <v>0.17857142857142858</v>
      </c>
    </row>
    <row r="25" spans="9:26" ht="13.5" thickBot="1">
      <c r="I25" s="93"/>
      <c r="J25" s="123"/>
      <c r="L25" s="97"/>
      <c r="M25" s="97"/>
      <c r="N25" s="98"/>
      <c r="O25" s="98"/>
      <c r="P25" s="98"/>
      <c r="Q25" s="98"/>
      <c r="R25" s="98"/>
      <c r="S25" s="98"/>
      <c r="T25" s="98"/>
      <c r="U25" s="98"/>
      <c r="V25" s="98"/>
      <c r="W25" s="98"/>
      <c r="X25" s="98"/>
      <c r="Y25" s="98"/>
      <c r="Z25" s="98"/>
    </row>
    <row r="26" spans="4:17" ht="15.75" thickBot="1">
      <c r="D26" s="180"/>
      <c r="J26" s="123"/>
      <c r="L26" s="99"/>
      <c r="M26" s="99"/>
      <c r="N26" s="104">
        <f>N23+P23+R23+T23+V23+X23+Z23+AB23</f>
        <v>0</v>
      </c>
      <c r="O26" s="128" t="s">
        <v>116</v>
      </c>
      <c r="Q26" s="128"/>
    </row>
    <row r="27" spans="4:10" ht="12.75">
      <c r="D27" s="180"/>
      <c r="G27" s="129"/>
      <c r="H27" s="130"/>
      <c r="J27" s="123"/>
    </row>
    <row r="28" spans="7:10" ht="12.75">
      <c r="G28" s="129"/>
      <c r="H28" s="130"/>
      <c r="J28" s="123"/>
    </row>
    <row r="29" spans="7:10" ht="12.75">
      <c r="G29" s="129"/>
      <c r="H29" s="130"/>
      <c r="J29" s="123"/>
    </row>
    <row r="30" spans="7:10" ht="12.75">
      <c r="G30" s="129"/>
      <c r="H30" s="130"/>
      <c r="J30" s="123"/>
    </row>
    <row r="31" spans="7:10" ht="12.75">
      <c r="G31" s="129"/>
      <c r="H31" s="130"/>
      <c r="J31" s="123"/>
    </row>
    <row r="32" spans="7:10" ht="12.75">
      <c r="G32" s="129"/>
      <c r="H32" s="130"/>
      <c r="J32" s="123"/>
    </row>
    <row r="33" ht="12.75">
      <c r="J33" s="123"/>
    </row>
    <row r="34" ht="12.75">
      <c r="J34" s="123"/>
    </row>
    <row r="35" ht="12.75">
      <c r="J35" s="123"/>
    </row>
    <row r="36" ht="12.75">
      <c r="J36" s="123"/>
    </row>
    <row r="37" ht="12.75">
      <c r="J37" s="123"/>
    </row>
    <row r="38" ht="12.75">
      <c r="J38" s="123"/>
    </row>
    <row r="39" ht="12.75">
      <c r="J39" s="123"/>
    </row>
    <row r="40" ht="12.75">
      <c r="J40" s="123"/>
    </row>
    <row r="41" ht="12.75">
      <c r="J41" s="123"/>
    </row>
    <row r="42" ht="12.75">
      <c r="J42" s="123"/>
    </row>
    <row r="43" ht="12.75">
      <c r="J43" s="123"/>
    </row>
    <row r="44" ht="12.75">
      <c r="J44" s="123"/>
    </row>
    <row r="45" ht="12.75">
      <c r="J45" s="123"/>
    </row>
    <row r="46" ht="12.75">
      <c r="J46" s="123"/>
    </row>
    <row r="47" ht="12.75">
      <c r="J47" s="123"/>
    </row>
    <row r="48" ht="12.75">
      <c r="J48" s="123"/>
    </row>
    <row r="49" ht="12.75">
      <c r="J49" s="123"/>
    </row>
    <row r="50" ht="12.75">
      <c r="J50" s="123"/>
    </row>
    <row r="51" ht="12.75">
      <c r="J51" s="123"/>
    </row>
    <row r="52" ht="12.75">
      <c r="J52" s="106"/>
    </row>
    <row r="53" ht="12.75">
      <c r="J53" s="57"/>
    </row>
    <row r="54" ht="12.75">
      <c r="J54" s="97"/>
    </row>
    <row r="55" ht="12.75">
      <c r="J55" s="97"/>
    </row>
    <row r="56" ht="15">
      <c r="J56" s="99"/>
    </row>
  </sheetData>
  <sheetProtection password="C1FF" sheet="1"/>
  <mergeCells count="22">
    <mergeCell ref="D26:D27"/>
    <mergeCell ref="G2:H2"/>
    <mergeCell ref="D3:E3"/>
    <mergeCell ref="D4:E4"/>
    <mergeCell ref="D2:E2"/>
    <mergeCell ref="M3:N3"/>
    <mergeCell ref="M4:N4"/>
    <mergeCell ref="J2:K2"/>
    <mergeCell ref="O3:P3"/>
    <mergeCell ref="O4:P4"/>
    <mergeCell ref="Q4:R4"/>
    <mergeCell ref="Q3:R3"/>
    <mergeCell ref="W3:X3"/>
    <mergeCell ref="W4:X4"/>
    <mergeCell ref="U3:V3"/>
    <mergeCell ref="U4:V4"/>
    <mergeCell ref="AA3:AB3"/>
    <mergeCell ref="AA4:AB4"/>
    <mergeCell ref="S3:T3"/>
    <mergeCell ref="S4:T4"/>
    <mergeCell ref="Y3:Z3"/>
    <mergeCell ref="Y4:Z4"/>
  </mergeCells>
  <conditionalFormatting sqref="N26">
    <cfRule type="cellIs" priority="7" dxfId="0" operator="greaterThan" stopIfTrue="1">
      <formula>1</formula>
    </cfRule>
    <cfRule type="colorScale" priority="35" dxfId="1">
      <colorScale>
        <cfvo type="num" val="560"/>
        <cfvo type="num" val="560.1"/>
        <color rgb="FF00B050"/>
        <color rgb="FFFF0000"/>
      </colorScale>
    </cfRule>
  </conditionalFormatting>
  <conditionalFormatting sqref="N23">
    <cfRule type="cellIs" priority="15" dxfId="0" operator="greaterThan" stopIfTrue="1">
      <formula>$N$5</formula>
    </cfRule>
  </conditionalFormatting>
  <conditionalFormatting sqref="P23">
    <cfRule type="cellIs" priority="14" dxfId="0" operator="greaterThan" stopIfTrue="1">
      <formula>$P$5</formula>
    </cfRule>
  </conditionalFormatting>
  <conditionalFormatting sqref="R23">
    <cfRule type="cellIs" priority="13" dxfId="0" operator="greaterThan" stopIfTrue="1">
      <formula>$R$5</formula>
    </cfRule>
  </conditionalFormatting>
  <conditionalFormatting sqref="T23">
    <cfRule type="cellIs" priority="11" dxfId="0" operator="greaterThan" stopIfTrue="1">
      <formula>$T$5</formula>
    </cfRule>
  </conditionalFormatting>
  <conditionalFormatting sqref="V23">
    <cfRule type="cellIs" priority="10" dxfId="0" operator="greaterThan" stopIfTrue="1">
      <formula>$V$5</formula>
    </cfRule>
  </conditionalFormatting>
  <conditionalFormatting sqref="X23">
    <cfRule type="cellIs" priority="9" dxfId="0" operator="greaterThan" stopIfTrue="1">
      <formula>$X$5</formula>
    </cfRule>
  </conditionalFormatting>
  <conditionalFormatting sqref="Z23">
    <cfRule type="cellIs" priority="8" dxfId="0" operator="greaterThan" stopIfTrue="1">
      <formula>$Z$5</formula>
    </cfRule>
  </conditionalFormatting>
  <conditionalFormatting sqref="AB23">
    <cfRule type="cellIs" priority="4" dxfId="0" operator="greaterThan" stopIfTrue="1">
      <formula>$Z$5</formula>
    </cfRule>
  </conditionalFormatting>
  <dataValidations count="1">
    <dataValidation type="list" allowBlank="1" showInputMessage="1" showErrorMessage="1" sqref="N25:Z25">
      <formula1>$D$95:$D$97</formula1>
    </dataValidation>
  </dataValidations>
  <printOptions/>
  <pageMargins left="0.25" right="0.68" top="0.75" bottom="0.75" header="0.3" footer="0.3"/>
  <pageSetup fitToHeight="1" fitToWidth="1" horizontalDpi="600" verticalDpi="600" orientation="landscape" paperSize="5" scale="67" r:id="rId1"/>
  <headerFooter>
    <oddFooter>&amp;R8/12/2013
</oddFooter>
  </headerFooter>
  <colBreaks count="1" manualBreakCount="1">
    <brk id="16" max="65535" man="1"/>
  </colBreaks>
  <ignoredErrors>
    <ignoredError sqref="P12:R12 P7:R7 T7 P13:R15 T15 N7:N15 N16 N22 N18 T18 N19 T19 N20 T20 N21 T21 T22 N17 T17 V7 P8:R8 V8 P9:R9 V9 P10:R10 V10 P11:R11 V11 V12 T13 V13 T14 V14 V15 V16 V17 V18 V19 V20 V21 V22 X7 X8 X9 X10 X11 X12 X13 X14 X15 X16 X17 X18 X19 X20 X21 X22 Z7 Z8 Z9 Z10 Z11 Z12 Z13 Z14 Z15 Z16 Z17 Z18 Z19 Z20 Z21 Z22 AB7 AB8 AB9 AB10 AB11 AB12 AB13 AB14 AB15 AB22 AB16:AB21 P16:R16 P17:R17 P18:R18 P19:R19 P20:R20 P21:R21 P22:R22 T8 T9 T10 T11 T12 T16" unlocked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DB71"/>
  <sheetViews>
    <sheetView showGridLines="0" zoomScale="90" zoomScaleNormal="90" zoomScaleSheetLayoutView="100" workbookViewId="0" topLeftCell="A1">
      <selection activeCell="AD9" sqref="AD9:AK9"/>
    </sheetView>
  </sheetViews>
  <sheetFormatPr defaultColWidth="2.7109375" defaultRowHeight="19.5" customHeight="1"/>
  <cols>
    <col min="1" max="1" width="3.00390625" style="1" customWidth="1"/>
    <col min="2" max="13" width="2.7109375" style="1" customWidth="1"/>
    <col min="14" max="19" width="3.28125" style="1" customWidth="1"/>
    <col min="20" max="20" width="2.7109375" style="1" customWidth="1"/>
    <col min="21" max="21" width="5.140625" style="1" customWidth="1"/>
    <col min="22" max="27" width="2.7109375" style="1" customWidth="1"/>
    <col min="28" max="28" width="1.1484375" style="1" customWidth="1"/>
    <col min="29" max="30" width="2.7109375" style="1" customWidth="1"/>
    <col min="31" max="31" width="4.00390625" style="1" customWidth="1"/>
    <col min="32" max="32" width="2.7109375" style="1" customWidth="1"/>
    <col min="33" max="33" width="1.57421875" style="1" customWidth="1"/>
    <col min="34" max="37" width="2.7109375" style="1" customWidth="1"/>
    <col min="38" max="40" width="2.7109375" style="9" customWidth="1"/>
    <col min="41" max="41" width="4.28125" style="9" customWidth="1"/>
    <col min="42" max="42" width="2.7109375" style="9" customWidth="1"/>
    <col min="43" max="43" width="8.140625" style="9" bestFit="1" customWidth="1"/>
    <col min="44" max="104" width="2.7109375" style="9" customWidth="1"/>
    <col min="105" max="16384" width="2.7109375" style="1" customWidth="1"/>
  </cols>
  <sheetData>
    <row r="1" spans="26:38" ht="19.5" customHeight="1" thickBot="1">
      <c r="Z1" s="164" t="s">
        <v>161</v>
      </c>
      <c r="AA1" s="165"/>
      <c r="AB1" s="165"/>
      <c r="AC1" s="165"/>
      <c r="AD1" s="166"/>
      <c r="AE1" s="166"/>
      <c r="AF1" s="166"/>
      <c r="AG1" s="166"/>
      <c r="AH1" s="166"/>
      <c r="AI1" s="166"/>
      <c r="AJ1" s="166"/>
      <c r="AK1" s="166"/>
      <c r="AL1" s="167"/>
    </row>
    <row r="2" spans="1:38" ht="19.5" customHeight="1">
      <c r="A2" s="233" t="s">
        <v>149</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36"/>
    </row>
    <row r="3" spans="1:38" ht="19.5" customHeight="1">
      <c r="A3" s="233" t="s">
        <v>68</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36"/>
    </row>
    <row r="4" spans="1:104" s="2" customFormat="1" ht="10.5" customHeight="1">
      <c r="A4" s="244" t="s">
        <v>43</v>
      </c>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37"/>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row>
    <row r="5" spans="8:104" s="3" customFormat="1" ht="5.25" customHeight="1">
      <c r="H5" s="4"/>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row>
    <row r="6" spans="1:104" s="3" customFormat="1" ht="15" customHeight="1">
      <c r="A6" s="17" t="s">
        <v>7</v>
      </c>
      <c r="G6" s="248">
        <f>IF('Budget Tool'!D2="","",'Budget Tool'!D2)</f>
      </c>
      <c r="H6" s="248"/>
      <c r="I6" s="248"/>
      <c r="J6" s="248"/>
      <c r="K6" s="248"/>
      <c r="L6" s="248"/>
      <c r="M6" s="248"/>
      <c r="N6" s="248"/>
      <c r="O6" s="248"/>
      <c r="P6" s="248"/>
      <c r="Q6" s="248"/>
      <c r="R6" s="248"/>
      <c r="S6" s="248"/>
      <c r="T6" s="248"/>
      <c r="U6" s="241" t="s">
        <v>6</v>
      </c>
      <c r="V6" s="241"/>
      <c r="W6" s="241"/>
      <c r="X6" s="241"/>
      <c r="Y6" s="241"/>
      <c r="Z6" s="241"/>
      <c r="AA6" s="241"/>
      <c r="AB6" s="241"/>
      <c r="AC6" s="248">
        <f>IF('Budget Tool'!D3="","",'Budget Tool'!D3)</f>
      </c>
      <c r="AD6" s="248"/>
      <c r="AE6" s="248"/>
      <c r="AF6" s="248"/>
      <c r="AG6" s="248"/>
      <c r="AH6" s="248"/>
      <c r="AI6" s="248"/>
      <c r="AJ6" s="248"/>
      <c r="AK6" s="248"/>
      <c r="AL6" s="20"/>
      <c r="AM6" s="20"/>
      <c r="AN6" s="20"/>
      <c r="AO6" s="20"/>
      <c r="AP6" s="20"/>
      <c r="AQ6" s="20"/>
      <c r="AR6" s="20"/>
      <c r="AS6" s="20"/>
      <c r="AT6" s="20"/>
      <c r="AU6" s="20"/>
      <c r="AV6" s="20"/>
      <c r="AW6" s="20"/>
      <c r="AX6" s="20"/>
      <c r="AY6" s="20"/>
      <c r="AZ6" s="20"/>
      <c r="BA6" s="20"/>
      <c r="BB6" s="20"/>
      <c r="BC6" s="20"/>
      <c r="BD6" s="20"/>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row>
    <row r="7" spans="5:104" s="3" customFormat="1" ht="17.25" customHeight="1">
      <c r="E7" s="7"/>
      <c r="F7" s="7"/>
      <c r="G7" s="249" t="s">
        <v>105</v>
      </c>
      <c r="H7" s="249"/>
      <c r="I7" s="249"/>
      <c r="J7" s="249"/>
      <c r="K7" s="249"/>
      <c r="L7" s="249"/>
      <c r="M7" s="249"/>
      <c r="N7" s="249"/>
      <c r="O7" s="249"/>
      <c r="P7" s="249"/>
      <c r="Q7" s="249"/>
      <c r="R7" s="249"/>
      <c r="S7" s="249"/>
      <c r="T7" s="249"/>
      <c r="U7" s="234" t="s">
        <v>22</v>
      </c>
      <c r="V7" s="234"/>
      <c r="W7" s="234"/>
      <c r="X7" s="234"/>
      <c r="Y7" s="234"/>
      <c r="Z7" s="234"/>
      <c r="AA7" s="234"/>
      <c r="AB7" s="234"/>
      <c r="AC7" s="235">
        <f>'Budget Tool'!D4</f>
        <v>0</v>
      </c>
      <c r="AD7" s="235"/>
      <c r="AE7" s="235"/>
      <c r="AF7" s="235"/>
      <c r="AG7" s="235"/>
      <c r="AH7" s="235"/>
      <c r="AI7" s="235"/>
      <c r="AJ7" s="235"/>
      <c r="AK7" s="235"/>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row>
    <row r="8" spans="5:104" s="3" customFormat="1" ht="5.25" customHeight="1">
      <c r="E8" s="7"/>
      <c r="F8" s="7"/>
      <c r="G8" s="6"/>
      <c r="J8" s="7"/>
      <c r="K8" s="7"/>
      <c r="T8" s="5"/>
      <c r="U8" s="39"/>
      <c r="V8" s="39"/>
      <c r="W8" s="39"/>
      <c r="X8" s="39"/>
      <c r="Y8" s="39"/>
      <c r="Z8" s="39"/>
      <c r="AA8" s="39"/>
      <c r="AB8" s="39"/>
      <c r="AC8" s="40"/>
      <c r="AD8" s="40"/>
      <c r="AE8" s="40"/>
      <c r="AF8" s="40"/>
      <c r="AG8" s="40"/>
      <c r="AH8" s="40"/>
      <c r="AI8" s="40"/>
      <c r="AJ8" s="40"/>
      <c r="AK8" s="40"/>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row>
    <row r="9" spans="7:104" s="3" customFormat="1" ht="15" customHeight="1">
      <c r="G9" s="246"/>
      <c r="H9" s="246"/>
      <c r="I9" s="246"/>
      <c r="J9" s="246"/>
      <c r="K9" s="246"/>
      <c r="L9" s="246"/>
      <c r="M9" s="246"/>
      <c r="N9" s="246"/>
      <c r="O9" s="246"/>
      <c r="P9" s="246"/>
      <c r="Q9" s="246"/>
      <c r="R9" s="246"/>
      <c r="S9" s="246"/>
      <c r="T9" s="246"/>
      <c r="U9" s="246"/>
      <c r="V9" s="246"/>
      <c r="W9" s="246"/>
      <c r="X9" s="246"/>
      <c r="Y9" s="246"/>
      <c r="Z9" s="246"/>
      <c r="AC9" s="38" t="s">
        <v>19</v>
      </c>
      <c r="AD9" s="278"/>
      <c r="AE9" s="278"/>
      <c r="AF9" s="278"/>
      <c r="AG9" s="278"/>
      <c r="AH9" s="278"/>
      <c r="AI9" s="278"/>
      <c r="AJ9" s="278"/>
      <c r="AK9" s="278"/>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row>
    <row r="10" spans="7:77" ht="12.75" customHeight="1">
      <c r="G10" s="247" t="s">
        <v>8</v>
      </c>
      <c r="H10" s="247"/>
      <c r="I10" s="247"/>
      <c r="J10" s="247"/>
      <c r="K10" s="247"/>
      <c r="L10" s="247"/>
      <c r="M10" s="247"/>
      <c r="N10" s="247"/>
      <c r="O10" s="247"/>
      <c r="P10" s="247"/>
      <c r="Q10" s="247"/>
      <c r="R10" s="247"/>
      <c r="S10" s="247"/>
      <c r="T10" s="247"/>
      <c r="U10" s="247"/>
      <c r="V10" s="247"/>
      <c r="W10" s="247"/>
      <c r="X10" s="247"/>
      <c r="Y10" s="247"/>
      <c r="Z10" s="247"/>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row>
    <row r="11" spans="1:77" s="9" customFormat="1" ht="4.5" customHeight="1">
      <c r="A11" s="16"/>
      <c r="D11" s="16"/>
      <c r="E11" s="14"/>
      <c r="F11" s="14"/>
      <c r="G11" s="14"/>
      <c r="H11" s="14"/>
      <c r="I11" s="32"/>
      <c r="J11" s="32"/>
      <c r="K11" s="32"/>
      <c r="L11" s="32"/>
      <c r="M11" s="32"/>
      <c r="N11" s="32"/>
      <c r="O11" s="32"/>
      <c r="P11" s="33"/>
      <c r="Q11" s="33"/>
      <c r="R11" s="33"/>
      <c r="S11" s="33"/>
      <c r="T11" s="33"/>
      <c r="U11" s="33"/>
      <c r="V11" s="33"/>
      <c r="W11" s="33"/>
      <c r="X11" s="33"/>
      <c r="Y11" s="33"/>
      <c r="Z11" s="34"/>
      <c r="AA11" s="27"/>
      <c r="AB11" s="27"/>
      <c r="AC11" s="27"/>
      <c r="AD11" s="32"/>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row>
    <row r="12" spans="1:104" s="18" customFormat="1" ht="19.5" customHeight="1">
      <c r="A12" s="238" t="s">
        <v>9</v>
      </c>
      <c r="B12" s="238"/>
      <c r="C12" s="238"/>
      <c r="D12" s="238"/>
      <c r="E12" s="238"/>
      <c r="F12" s="238"/>
      <c r="G12" s="238"/>
      <c r="H12" s="245" t="s">
        <v>131</v>
      </c>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L12" s="24"/>
      <c r="AM12" s="24"/>
      <c r="AN12" s="24"/>
      <c r="AO12" s="24"/>
      <c r="AP12" s="24"/>
      <c r="AQ12" s="24"/>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row>
    <row r="13" spans="1:104" s="3" customFormat="1" ht="7.5" customHeight="1">
      <c r="A13" s="238"/>
      <c r="B13" s="238"/>
      <c r="C13" s="238"/>
      <c r="D13" s="238"/>
      <c r="E13" s="238"/>
      <c r="F13" s="238"/>
      <c r="G13" s="238"/>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row>
    <row r="14" spans="1:104" s="3" customFormat="1" ht="12" customHeight="1">
      <c r="A14" s="238"/>
      <c r="B14" s="238"/>
      <c r="C14" s="238"/>
      <c r="D14" s="238"/>
      <c r="E14" s="238"/>
      <c r="F14" s="238"/>
      <c r="G14" s="238"/>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row>
    <row r="15" spans="1:77" ht="6" customHeight="1">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row>
    <row r="16" spans="1:77" s="9" customFormat="1" ht="15" customHeight="1">
      <c r="A16" s="16" t="s">
        <v>38</v>
      </c>
      <c r="D16" s="16"/>
      <c r="E16" s="14"/>
      <c r="F16" s="14"/>
      <c r="G16" s="14"/>
      <c r="H16" s="14"/>
      <c r="I16" s="32"/>
      <c r="J16" s="32"/>
      <c r="K16" s="32"/>
      <c r="L16" s="32"/>
      <c r="M16" s="32"/>
      <c r="N16" s="32"/>
      <c r="O16" s="32"/>
      <c r="P16" s="33"/>
      <c r="Q16" s="33"/>
      <c r="R16" s="33"/>
      <c r="S16" s="33"/>
      <c r="T16" s="33"/>
      <c r="U16" s="33"/>
      <c r="V16" s="33"/>
      <c r="W16" s="33"/>
      <c r="X16" s="33"/>
      <c r="Y16" s="33"/>
      <c r="Z16" s="34"/>
      <c r="AA16" s="27"/>
      <c r="AB16" s="27"/>
      <c r="AC16" s="27"/>
      <c r="AD16" s="32"/>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row>
    <row r="17" spans="1:77" s="9" customFormat="1" ht="4.5" customHeight="1">
      <c r="A17" s="16"/>
      <c r="D17" s="16"/>
      <c r="E17" s="14"/>
      <c r="F17" s="14"/>
      <c r="G17" s="14"/>
      <c r="H17" s="14"/>
      <c r="I17" s="32"/>
      <c r="J17" s="32"/>
      <c r="K17" s="32"/>
      <c r="L17" s="32"/>
      <c r="M17" s="32"/>
      <c r="N17" s="32"/>
      <c r="O17" s="32"/>
      <c r="P17" s="33"/>
      <c r="Q17" s="33"/>
      <c r="R17" s="33"/>
      <c r="S17" s="33"/>
      <c r="T17" s="33"/>
      <c r="U17" s="33"/>
      <c r="V17" s="33"/>
      <c r="W17" s="33"/>
      <c r="X17" s="33"/>
      <c r="Y17" s="33"/>
      <c r="Z17" s="34"/>
      <c r="AA17" s="27"/>
      <c r="AB17" s="27"/>
      <c r="AC17" s="27"/>
      <c r="AD17" s="32"/>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row>
    <row r="18" spans="1:77" s="9" customFormat="1" ht="12.75" customHeight="1">
      <c r="A18" s="27"/>
      <c r="B18" s="282" t="s">
        <v>11</v>
      </c>
      <c r="C18" s="282"/>
      <c r="D18" s="282"/>
      <c r="E18" s="282"/>
      <c r="F18" s="282"/>
      <c r="G18" s="282"/>
      <c r="H18" s="282"/>
      <c r="I18" s="282"/>
      <c r="J18" s="282"/>
      <c r="K18" s="282"/>
      <c r="L18" s="282"/>
      <c r="M18" s="282"/>
      <c r="N18" s="282"/>
      <c r="O18" s="282"/>
      <c r="P18" s="282"/>
      <c r="R18" s="285" t="s">
        <v>47</v>
      </c>
      <c r="S18" s="285"/>
      <c r="T18" s="285"/>
      <c r="U18" s="285"/>
      <c r="V18" s="285"/>
      <c r="W18" s="285"/>
      <c r="X18" s="285"/>
      <c r="Y18" s="42"/>
      <c r="Z18" s="239"/>
      <c r="AA18" s="240"/>
      <c r="AB18" s="31"/>
      <c r="AC18" s="242" t="s">
        <v>12</v>
      </c>
      <c r="AD18" s="242"/>
      <c r="AE18" s="242"/>
      <c r="AF18" s="242"/>
      <c r="AG18" s="242"/>
      <c r="AH18" s="242"/>
      <c r="AI18" s="242"/>
      <c r="AJ18" s="242"/>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row>
    <row r="19" spans="1:77" s="9" customFormat="1" ht="4.5" customHeight="1">
      <c r="A19" s="16"/>
      <c r="F19" s="16"/>
      <c r="G19" s="14"/>
      <c r="H19" s="14"/>
      <c r="I19" s="14"/>
      <c r="J19" s="14"/>
      <c r="K19" s="32"/>
      <c r="L19" s="32"/>
      <c r="M19" s="32"/>
      <c r="N19" s="32"/>
      <c r="O19" s="32"/>
      <c r="P19" s="32"/>
      <c r="R19" s="43"/>
      <c r="S19" s="43"/>
      <c r="T19" s="43"/>
      <c r="U19" s="43"/>
      <c r="V19" s="44"/>
      <c r="W19" s="45"/>
      <c r="X19" s="45"/>
      <c r="Y19" s="27"/>
      <c r="Z19" s="60"/>
      <c r="AA19" s="60"/>
      <c r="AB19" s="27"/>
      <c r="AC19" s="32"/>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row>
    <row r="20" spans="1:106" ht="12.75" customHeight="1">
      <c r="A20" s="27"/>
      <c r="B20" s="237" t="s">
        <v>137</v>
      </c>
      <c r="C20" s="237"/>
      <c r="D20" s="237"/>
      <c r="E20" s="237"/>
      <c r="F20" s="237"/>
      <c r="G20" s="237"/>
      <c r="H20" s="237"/>
      <c r="I20" s="237"/>
      <c r="J20" s="237"/>
      <c r="K20" s="237"/>
      <c r="L20" s="237"/>
      <c r="M20" s="237"/>
      <c r="N20" s="257" t="str">
        <f>VLOOKUP(B20,EXCperiodtable,2,0)</f>
        <v>05/10/21 - 05/31/21</v>
      </c>
      <c r="O20" s="257"/>
      <c r="P20" s="257"/>
      <c r="Q20" s="257"/>
      <c r="R20" s="257"/>
      <c r="S20" s="257"/>
      <c r="T20" s="283">
        <f>VLOOKUP(B20,EXCperiodtable,3,0)</f>
        <v>0.26785714285714285</v>
      </c>
      <c r="U20" s="283"/>
      <c r="V20" s="283"/>
      <c r="W20" s="54"/>
      <c r="X20" s="54"/>
      <c r="Y20" s="55"/>
      <c r="Z20" s="236"/>
      <c r="AA20" s="236"/>
      <c r="AB20" s="56"/>
      <c r="AC20" s="243">
        <f>VLOOKUP(B20,EXCperiodtable,5,0)</f>
        <v>44377</v>
      </c>
      <c r="AD20" s="243"/>
      <c r="AE20" s="243"/>
      <c r="AF20" s="243"/>
      <c r="AG20" s="243"/>
      <c r="AH20" s="243"/>
      <c r="AI20" s="243"/>
      <c r="AL20" s="1"/>
      <c r="AM20" s="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DA20" s="9"/>
      <c r="DB20" s="9"/>
    </row>
    <row r="21" spans="1:106" ht="4.5" customHeight="1">
      <c r="A21" s="27"/>
      <c r="B21" s="14"/>
      <c r="E21" s="14"/>
      <c r="F21" s="28"/>
      <c r="G21" s="14"/>
      <c r="H21" s="14"/>
      <c r="I21" s="35"/>
      <c r="J21" s="35"/>
      <c r="K21" s="35"/>
      <c r="L21" s="35"/>
      <c r="M21" s="35"/>
      <c r="N21" s="35"/>
      <c r="O21" s="35"/>
      <c r="P21" s="35"/>
      <c r="R21" s="46"/>
      <c r="S21" s="47"/>
      <c r="T21" s="47"/>
      <c r="U21" s="48"/>
      <c r="V21" s="48"/>
      <c r="W21" s="41"/>
      <c r="X21" s="41"/>
      <c r="Y21" s="9"/>
      <c r="Z21" s="51"/>
      <c r="AA21" s="51"/>
      <c r="AB21" s="31"/>
      <c r="AC21" s="31"/>
      <c r="AD21" s="31"/>
      <c r="AE21" s="9"/>
      <c r="AF21" s="9"/>
      <c r="AG21" s="9"/>
      <c r="AH21" s="9"/>
      <c r="AI21" s="9"/>
      <c r="AL21" s="1"/>
      <c r="AM21" s="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DA21" s="9"/>
      <c r="DB21" s="9"/>
    </row>
    <row r="22" spans="1:106" ht="9.75" customHeight="1">
      <c r="A22" s="27"/>
      <c r="B22" s="14"/>
      <c r="E22" s="14"/>
      <c r="F22" s="28"/>
      <c r="G22" s="14"/>
      <c r="H22" s="14"/>
      <c r="I22" s="35"/>
      <c r="J22" s="35"/>
      <c r="K22" s="35"/>
      <c r="L22" s="35"/>
      <c r="M22" s="35"/>
      <c r="N22" s="35"/>
      <c r="O22" s="35"/>
      <c r="P22" s="9">
        <f>IF(B20="Non-Traditional Break Period",Lookup!F10,IF(B20="Pick Period From Drop Down",Lookup!F2,""))</f>
      </c>
      <c r="S22" s="47"/>
      <c r="T22" s="47"/>
      <c r="U22" s="48"/>
      <c r="V22" s="48"/>
      <c r="W22" s="41"/>
      <c r="X22" s="41"/>
      <c r="Y22" s="9"/>
      <c r="Z22" s="51"/>
      <c r="AA22" s="51"/>
      <c r="AB22" s="31"/>
      <c r="AC22" s="31"/>
      <c r="AD22" s="31"/>
      <c r="AE22" s="9"/>
      <c r="AF22" s="9"/>
      <c r="AG22" s="9"/>
      <c r="AH22" s="9"/>
      <c r="AI22" s="9"/>
      <c r="AL22" s="1"/>
      <c r="AM22" s="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DA22" s="9"/>
      <c r="DB22" s="9"/>
    </row>
    <row r="23" spans="1:106" ht="3.75" customHeight="1">
      <c r="A23" s="27"/>
      <c r="B23" s="14"/>
      <c r="E23" s="14"/>
      <c r="F23" s="28"/>
      <c r="G23" s="14"/>
      <c r="H23" s="14"/>
      <c r="I23" s="35"/>
      <c r="J23" s="35"/>
      <c r="K23" s="35"/>
      <c r="L23" s="35"/>
      <c r="M23" s="35"/>
      <c r="N23" s="35"/>
      <c r="O23" s="35"/>
      <c r="P23" s="9"/>
      <c r="S23" s="47"/>
      <c r="T23" s="47"/>
      <c r="U23" s="48"/>
      <c r="V23" s="48"/>
      <c r="W23" s="41"/>
      <c r="X23" s="41"/>
      <c r="Y23" s="9"/>
      <c r="Z23" s="51"/>
      <c r="AA23" s="51"/>
      <c r="AB23" s="31"/>
      <c r="AC23" s="31"/>
      <c r="AD23" s="31"/>
      <c r="AE23" s="9"/>
      <c r="AF23" s="9"/>
      <c r="AG23" s="9"/>
      <c r="AH23" s="9"/>
      <c r="AI23" s="9"/>
      <c r="AL23" s="1"/>
      <c r="AM23" s="1"/>
      <c r="DA23" s="9"/>
      <c r="DB23" s="9"/>
    </row>
    <row r="24" spans="1:106" ht="12.75" customHeight="1">
      <c r="A24" s="131" t="str">
        <f>IF(B20="Pick Period From Drop Down","","Note: Remember to take into account any paid University administrative duties performed during the EXC period.")</f>
        <v>Note: Remember to take into account any paid University administrative duties performed during the EXC period.</v>
      </c>
      <c r="D24" s="9"/>
      <c r="G24" s="9"/>
      <c r="H24" s="9"/>
      <c r="I24" s="9"/>
      <c r="J24" s="9"/>
      <c r="K24" s="9"/>
      <c r="M24" s="9"/>
      <c r="N24" s="9"/>
      <c r="O24" s="9"/>
      <c r="P24" s="9"/>
      <c r="T24" s="9"/>
      <c r="U24" s="9"/>
      <c r="V24" s="9"/>
      <c r="W24" s="9"/>
      <c r="X24" s="9"/>
      <c r="Y24" s="9"/>
      <c r="Z24" s="9"/>
      <c r="AA24" s="9"/>
      <c r="AB24" s="9"/>
      <c r="AC24" s="9"/>
      <c r="AD24" s="9"/>
      <c r="AE24" s="9"/>
      <c r="AF24" s="9"/>
      <c r="AG24" s="9"/>
      <c r="AH24" s="9"/>
      <c r="AI24" s="9"/>
      <c r="AL24" s="1"/>
      <c r="AM24" s="1"/>
      <c r="DA24" s="9"/>
      <c r="DB24" s="9"/>
    </row>
    <row r="25" spans="1:106" ht="3.75" customHeight="1">
      <c r="A25" s="58"/>
      <c r="D25" s="9"/>
      <c r="G25" s="9"/>
      <c r="H25" s="9"/>
      <c r="I25" s="9"/>
      <c r="J25" s="9"/>
      <c r="K25" s="9"/>
      <c r="M25" s="9"/>
      <c r="N25" s="9"/>
      <c r="O25" s="9"/>
      <c r="P25" s="9"/>
      <c r="T25" s="9"/>
      <c r="U25" s="9"/>
      <c r="V25" s="9"/>
      <c r="W25" s="9"/>
      <c r="X25" s="9"/>
      <c r="Y25" s="9"/>
      <c r="Z25" s="9"/>
      <c r="AA25" s="9"/>
      <c r="AB25" s="9"/>
      <c r="AC25" s="9"/>
      <c r="AD25" s="9"/>
      <c r="AE25" s="9"/>
      <c r="AF25" s="9"/>
      <c r="AG25" s="9"/>
      <c r="AH25" s="9"/>
      <c r="AI25" s="9"/>
      <c r="AL25" s="1"/>
      <c r="AM25" s="1"/>
      <c r="DA25" s="9"/>
      <c r="DB25" s="9"/>
    </row>
    <row r="26" spans="1:35" ht="11.25" customHeight="1">
      <c r="A26" s="27"/>
      <c r="C26" s="284"/>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31"/>
      <c r="AF26" s="31"/>
      <c r="AG26" s="9"/>
      <c r="AH26" s="9"/>
      <c r="AI26" s="9"/>
    </row>
    <row r="27" spans="1:38" ht="19.5" customHeight="1" thickBot="1">
      <c r="A27" s="286" t="s">
        <v>118</v>
      </c>
      <c r="B27" s="286"/>
      <c r="C27" s="286"/>
      <c r="D27" s="286"/>
      <c r="E27" s="286"/>
      <c r="F27" s="286"/>
      <c r="G27" s="286"/>
      <c r="H27" s="286"/>
      <c r="I27" s="286"/>
      <c r="J27" s="286"/>
      <c r="K27" s="286"/>
      <c r="L27" s="286"/>
      <c r="M27" s="286"/>
      <c r="N27" s="286"/>
      <c r="O27" s="286"/>
      <c r="P27" s="286"/>
      <c r="Q27" s="286"/>
      <c r="R27" s="286"/>
      <c r="S27" s="286"/>
      <c r="T27" s="286"/>
      <c r="U27" s="286"/>
      <c r="V27" s="286"/>
      <c r="W27" s="286"/>
      <c r="X27" s="286"/>
      <c r="Y27" s="286"/>
      <c r="Z27" s="286"/>
      <c r="AA27" s="286"/>
      <c r="AB27" s="286"/>
      <c r="AC27" s="286"/>
      <c r="AD27" s="286"/>
      <c r="AE27" s="286"/>
      <c r="AF27" s="286"/>
      <c r="AG27" s="286"/>
      <c r="AH27" s="286"/>
      <c r="AI27" s="286"/>
      <c r="AJ27" s="286"/>
      <c r="AK27" s="286"/>
      <c r="AL27" s="25"/>
    </row>
    <row r="28" spans="1:37" ht="6.75" customHeight="1" thickBot="1" thickTop="1">
      <c r="A28" s="27"/>
      <c r="B28" s="14"/>
      <c r="C28" s="14"/>
      <c r="D28" s="28"/>
      <c r="E28" s="14"/>
      <c r="F28" s="14"/>
      <c r="G28" s="29"/>
      <c r="H28" s="29"/>
      <c r="I28" s="29"/>
      <c r="J28" s="29"/>
      <c r="K28" s="29"/>
      <c r="L28" s="29"/>
      <c r="M28" s="29"/>
      <c r="N28" s="29"/>
      <c r="O28" s="29"/>
      <c r="P28" s="29"/>
      <c r="Q28" s="29"/>
      <c r="R28" s="29"/>
      <c r="S28" s="29"/>
      <c r="T28" s="29"/>
      <c r="U28" s="29"/>
      <c r="V28" s="29"/>
      <c r="W28" s="30"/>
      <c r="X28" s="30"/>
      <c r="Y28" s="266" t="s">
        <v>94</v>
      </c>
      <c r="Z28" s="267"/>
      <c r="AA28" s="267"/>
      <c r="AB28" s="267"/>
      <c r="AC28" s="267"/>
      <c r="AD28" s="267"/>
      <c r="AE28" s="267"/>
      <c r="AF28" s="267"/>
      <c r="AG28" s="267"/>
      <c r="AH28" s="267"/>
      <c r="AI28" s="267"/>
      <c r="AJ28" s="267"/>
      <c r="AK28" s="268"/>
    </row>
    <row r="29" spans="2:37" ht="36.75" customHeight="1" thickBot="1" thickTop="1">
      <c r="B29" s="250" t="s">
        <v>23</v>
      </c>
      <c r="C29" s="251"/>
      <c r="D29" s="251"/>
      <c r="E29" s="251"/>
      <c r="F29" s="251"/>
      <c r="G29" s="251"/>
      <c r="H29" s="251"/>
      <c r="I29" s="251"/>
      <c r="J29" s="251"/>
      <c r="K29" s="251"/>
      <c r="L29" s="251"/>
      <c r="M29" s="251"/>
      <c r="N29" s="251"/>
      <c r="O29" s="251"/>
      <c r="P29" s="251"/>
      <c r="Q29" s="251"/>
      <c r="R29" s="251"/>
      <c r="S29" s="252"/>
      <c r="T29" s="263" t="s">
        <v>48</v>
      </c>
      <c r="U29" s="264"/>
      <c r="V29" s="264"/>
      <c r="W29" s="264"/>
      <c r="X29" s="265"/>
      <c r="Y29" s="269"/>
      <c r="Z29" s="270"/>
      <c r="AA29" s="270"/>
      <c r="AB29" s="270"/>
      <c r="AC29" s="270"/>
      <c r="AD29" s="270"/>
      <c r="AE29" s="270"/>
      <c r="AF29" s="270"/>
      <c r="AG29" s="270"/>
      <c r="AH29" s="270"/>
      <c r="AI29" s="270"/>
      <c r="AJ29" s="270"/>
      <c r="AK29" s="271"/>
    </row>
    <row r="30" spans="2:104" s="26" customFormat="1" ht="19.5" customHeight="1" thickBot="1" thickTop="1">
      <c r="B30" s="258" t="s">
        <v>24</v>
      </c>
      <c r="C30" s="259"/>
      <c r="D30" s="259"/>
      <c r="E30" s="259"/>
      <c r="F30" s="254"/>
      <c r="G30" s="258" t="s">
        <v>25</v>
      </c>
      <c r="H30" s="259"/>
      <c r="I30" s="259"/>
      <c r="J30" s="259"/>
      <c r="K30" s="259"/>
      <c r="L30" s="259"/>
      <c r="M30" s="254"/>
      <c r="N30" s="253" t="s">
        <v>26</v>
      </c>
      <c r="O30" s="254"/>
      <c r="P30" s="253" t="s">
        <v>27</v>
      </c>
      <c r="Q30" s="255"/>
      <c r="R30" s="255"/>
      <c r="S30" s="256"/>
      <c r="T30" s="279" t="s">
        <v>28</v>
      </c>
      <c r="U30" s="280"/>
      <c r="V30" s="280"/>
      <c r="W30" s="280"/>
      <c r="X30" s="281"/>
      <c r="Y30" s="260" t="s">
        <v>41</v>
      </c>
      <c r="Z30" s="261"/>
      <c r="AA30" s="261"/>
      <c r="AB30" s="261"/>
      <c r="AC30" s="261"/>
      <c r="AD30" s="261"/>
      <c r="AE30" s="261"/>
      <c r="AF30" s="261"/>
      <c r="AG30" s="261"/>
      <c r="AH30" s="261"/>
      <c r="AI30" s="261"/>
      <c r="AJ30" s="261"/>
      <c r="AK30" s="262"/>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row>
    <row r="31" spans="1:104" s="26" customFormat="1" ht="19.5" customHeight="1" thickTop="1">
      <c r="A31" s="287">
        <v>1</v>
      </c>
      <c r="B31" s="209">
        <f>'Budget Tool'!D7</f>
        <v>0</v>
      </c>
      <c r="C31" s="210"/>
      <c r="D31" s="210"/>
      <c r="E31" s="210"/>
      <c r="F31" s="211"/>
      <c r="G31" s="209">
        <f>'Budget Tool'!E7</f>
        <v>0</v>
      </c>
      <c r="H31" s="210"/>
      <c r="I31" s="210"/>
      <c r="J31" s="210"/>
      <c r="K31" s="210"/>
      <c r="L31" s="210"/>
      <c r="M31" s="211"/>
      <c r="N31" s="209">
        <f>'Budget Tool'!F7</f>
        <v>0</v>
      </c>
      <c r="O31" s="211"/>
      <c r="P31" s="209">
        <f>'Budget Tool'!G7</f>
        <v>0</v>
      </c>
      <c r="Q31" s="210"/>
      <c r="R31" s="210"/>
      <c r="S31" s="211"/>
      <c r="T31" s="212">
        <f>_xlfn.IFERROR(HLOOKUP(B20,'Budget Tool'!2:7,6,FALSE),"")</f>
      </c>
      <c r="U31" s="213"/>
      <c r="V31" s="213"/>
      <c r="W31" s="213"/>
      <c r="X31" s="214"/>
      <c r="Y31" s="220"/>
      <c r="Z31" s="221"/>
      <c r="AA31" s="221"/>
      <c r="AB31" s="221"/>
      <c r="AC31" s="221"/>
      <c r="AD31" s="221"/>
      <c r="AE31" s="221"/>
      <c r="AF31" s="221"/>
      <c r="AG31" s="221"/>
      <c r="AH31" s="221"/>
      <c r="AI31" s="221"/>
      <c r="AJ31" s="221"/>
      <c r="AK31" s="222"/>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row>
    <row r="32" spans="1:104" s="26" customFormat="1" ht="19.5" customHeight="1" thickBot="1">
      <c r="A32" s="287"/>
      <c r="B32" s="224" t="s">
        <v>29</v>
      </c>
      <c r="C32" s="225"/>
      <c r="D32" s="225"/>
      <c r="E32" s="225"/>
      <c r="F32" s="226"/>
      <c r="G32" s="195">
        <f>'Budget Tool'!C7</f>
        <v>0</v>
      </c>
      <c r="H32" s="196"/>
      <c r="I32" s="196"/>
      <c r="J32" s="196"/>
      <c r="K32" s="196"/>
      <c r="L32" s="196"/>
      <c r="M32" s="196"/>
      <c r="N32" s="196"/>
      <c r="O32" s="196"/>
      <c r="P32" s="196"/>
      <c r="Q32" s="196"/>
      <c r="R32" s="196"/>
      <c r="S32" s="197"/>
      <c r="T32" s="198">
        <v>3487.57</v>
      </c>
      <c r="U32" s="199"/>
      <c r="V32" s="199"/>
      <c r="W32" s="199"/>
      <c r="X32" s="200"/>
      <c r="Y32" s="227" t="s">
        <v>39</v>
      </c>
      <c r="Z32" s="228"/>
      <c r="AA32" s="228"/>
      <c r="AB32" s="228"/>
      <c r="AC32" s="203">
        <f>'Budget Tool'!H7</f>
        <v>0</v>
      </c>
      <c r="AD32" s="203"/>
      <c r="AE32" s="203"/>
      <c r="AF32" s="228" t="s">
        <v>40</v>
      </c>
      <c r="AG32" s="228"/>
      <c r="AH32" s="203">
        <f>'Budget Tool'!I7</f>
        <v>0</v>
      </c>
      <c r="AI32" s="203"/>
      <c r="AJ32" s="203"/>
      <c r="AK32" s="204"/>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row>
    <row r="33" spans="1:104" s="8" customFormat="1" ht="19.5" customHeight="1" thickTop="1">
      <c r="A33" s="205">
        <v>2</v>
      </c>
      <c r="B33" s="209">
        <f>'Budget Tool'!D8</f>
        <v>0</v>
      </c>
      <c r="C33" s="210"/>
      <c r="D33" s="210"/>
      <c r="E33" s="210"/>
      <c r="F33" s="211"/>
      <c r="G33" s="209">
        <f>'Budget Tool'!E8</f>
        <v>0</v>
      </c>
      <c r="H33" s="210"/>
      <c r="I33" s="210"/>
      <c r="J33" s="210"/>
      <c r="K33" s="210"/>
      <c r="L33" s="210"/>
      <c r="M33" s="211"/>
      <c r="N33" s="209">
        <f>'Budget Tool'!F8</f>
        <v>0</v>
      </c>
      <c r="O33" s="211"/>
      <c r="P33" s="209">
        <f>'Budget Tool'!G8</f>
        <v>0</v>
      </c>
      <c r="Q33" s="210"/>
      <c r="R33" s="210"/>
      <c r="S33" s="211"/>
      <c r="T33" s="212">
        <f>_xlfn.IFERROR(HLOOKUP(B$20,'Budget Tool'!$2:8,7,FALSE),"")</f>
      </c>
      <c r="U33" s="213"/>
      <c r="V33" s="213"/>
      <c r="W33" s="213"/>
      <c r="X33" s="214"/>
      <c r="Y33" s="220"/>
      <c r="Z33" s="221"/>
      <c r="AA33" s="221"/>
      <c r="AB33" s="221"/>
      <c r="AC33" s="221"/>
      <c r="AD33" s="221"/>
      <c r="AE33" s="221"/>
      <c r="AF33" s="221"/>
      <c r="AG33" s="221"/>
      <c r="AH33" s="221"/>
      <c r="AI33" s="221"/>
      <c r="AJ33" s="221"/>
      <c r="AK33" s="222"/>
      <c r="AL33" s="12"/>
      <c r="AM33" s="12"/>
      <c r="AN33" s="12"/>
      <c r="AO33" s="12"/>
      <c r="AP33" s="15"/>
      <c r="AQ33" s="15"/>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row>
    <row r="34" spans="1:104" s="8" customFormat="1" ht="19.5" customHeight="1" thickBot="1">
      <c r="A34" s="205"/>
      <c r="B34" s="224" t="s">
        <v>29</v>
      </c>
      <c r="C34" s="225"/>
      <c r="D34" s="225"/>
      <c r="E34" s="225"/>
      <c r="F34" s="226"/>
      <c r="G34" s="195">
        <f>'Budget Tool'!C8</f>
        <v>0</v>
      </c>
      <c r="H34" s="196"/>
      <c r="I34" s="196"/>
      <c r="J34" s="196"/>
      <c r="K34" s="196"/>
      <c r="L34" s="196"/>
      <c r="M34" s="196"/>
      <c r="N34" s="196"/>
      <c r="O34" s="196"/>
      <c r="P34" s="196"/>
      <c r="Q34" s="196"/>
      <c r="R34" s="196"/>
      <c r="S34" s="197"/>
      <c r="T34" s="198">
        <v>0</v>
      </c>
      <c r="U34" s="199"/>
      <c r="V34" s="199"/>
      <c r="W34" s="199"/>
      <c r="X34" s="200"/>
      <c r="Y34" s="227" t="s">
        <v>39</v>
      </c>
      <c r="Z34" s="228"/>
      <c r="AA34" s="228"/>
      <c r="AB34" s="228"/>
      <c r="AC34" s="203">
        <f>'Budget Tool'!H8</f>
        <v>0</v>
      </c>
      <c r="AD34" s="203"/>
      <c r="AE34" s="203"/>
      <c r="AF34" s="228" t="s">
        <v>40</v>
      </c>
      <c r="AG34" s="228"/>
      <c r="AH34" s="203">
        <f>'Budget Tool'!I8</f>
        <v>0</v>
      </c>
      <c r="AI34" s="203"/>
      <c r="AJ34" s="203"/>
      <c r="AK34" s="204"/>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row>
    <row r="35" spans="1:104" s="8" customFormat="1" ht="19.5" customHeight="1" thickTop="1">
      <c r="A35" s="205">
        <v>3</v>
      </c>
      <c r="B35" s="209">
        <f>'Budget Tool'!D9</f>
        <v>0</v>
      </c>
      <c r="C35" s="210"/>
      <c r="D35" s="210"/>
      <c r="E35" s="210"/>
      <c r="F35" s="211"/>
      <c r="G35" s="209">
        <f>'Budget Tool'!E9</f>
        <v>0</v>
      </c>
      <c r="H35" s="210"/>
      <c r="I35" s="210"/>
      <c r="J35" s="210"/>
      <c r="K35" s="210"/>
      <c r="L35" s="210"/>
      <c r="M35" s="211"/>
      <c r="N35" s="209">
        <f>'Budget Tool'!F9</f>
        <v>0</v>
      </c>
      <c r="O35" s="211"/>
      <c r="P35" s="209">
        <f>'Budget Tool'!G9</f>
        <v>0</v>
      </c>
      <c r="Q35" s="210"/>
      <c r="R35" s="210"/>
      <c r="S35" s="211"/>
      <c r="T35" s="212">
        <f>_xlfn.IFERROR(HLOOKUP(B$20,'Budget Tool'!$2:9,8,FALSE),"")</f>
      </c>
      <c r="U35" s="213"/>
      <c r="V35" s="213"/>
      <c r="W35" s="213"/>
      <c r="X35" s="214"/>
      <c r="Y35" s="220"/>
      <c r="Z35" s="221"/>
      <c r="AA35" s="221"/>
      <c r="AB35" s="221"/>
      <c r="AC35" s="221"/>
      <c r="AD35" s="221"/>
      <c r="AE35" s="221"/>
      <c r="AF35" s="221"/>
      <c r="AG35" s="221"/>
      <c r="AH35" s="221"/>
      <c r="AI35" s="221"/>
      <c r="AJ35" s="221"/>
      <c r="AK35" s="222"/>
      <c r="AL35" s="12"/>
      <c r="AM35" s="12"/>
      <c r="AN35" s="12"/>
      <c r="AO35" s="12"/>
      <c r="AP35" s="12"/>
      <c r="AQ35" s="15"/>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row>
    <row r="36" spans="1:104" s="8" customFormat="1" ht="19.5" customHeight="1" thickBot="1">
      <c r="A36" s="205"/>
      <c r="B36" s="224" t="s">
        <v>29</v>
      </c>
      <c r="C36" s="225"/>
      <c r="D36" s="225"/>
      <c r="E36" s="225"/>
      <c r="F36" s="226"/>
      <c r="G36" s="195">
        <f>'Budget Tool'!C9</f>
        <v>0</v>
      </c>
      <c r="H36" s="196"/>
      <c r="I36" s="196"/>
      <c r="J36" s="196"/>
      <c r="K36" s="196"/>
      <c r="L36" s="196"/>
      <c r="M36" s="196"/>
      <c r="N36" s="196"/>
      <c r="O36" s="196"/>
      <c r="P36" s="196"/>
      <c r="Q36" s="196"/>
      <c r="R36" s="196"/>
      <c r="S36" s="197"/>
      <c r="T36" s="198">
        <v>0</v>
      </c>
      <c r="U36" s="199"/>
      <c r="V36" s="199"/>
      <c r="W36" s="199"/>
      <c r="X36" s="200"/>
      <c r="Y36" s="227" t="s">
        <v>39</v>
      </c>
      <c r="Z36" s="228"/>
      <c r="AA36" s="228"/>
      <c r="AB36" s="228"/>
      <c r="AC36" s="203">
        <f>'Budget Tool'!H9</f>
        <v>0</v>
      </c>
      <c r="AD36" s="203"/>
      <c r="AE36" s="203"/>
      <c r="AF36" s="228" t="s">
        <v>40</v>
      </c>
      <c r="AG36" s="228"/>
      <c r="AH36" s="203">
        <f>'Budget Tool'!I9</f>
        <v>0</v>
      </c>
      <c r="AI36" s="203"/>
      <c r="AJ36" s="203"/>
      <c r="AK36" s="204"/>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row>
    <row r="37" spans="1:104" s="8" customFormat="1" ht="19.5" customHeight="1" thickTop="1">
      <c r="A37" s="205">
        <v>4</v>
      </c>
      <c r="B37" s="209">
        <f>'Budget Tool'!D10</f>
        <v>0</v>
      </c>
      <c r="C37" s="210"/>
      <c r="D37" s="210"/>
      <c r="E37" s="210"/>
      <c r="F37" s="211"/>
      <c r="G37" s="209">
        <f>'Budget Tool'!E10</f>
        <v>0</v>
      </c>
      <c r="H37" s="210"/>
      <c r="I37" s="210"/>
      <c r="J37" s="210"/>
      <c r="K37" s="210"/>
      <c r="L37" s="210"/>
      <c r="M37" s="211"/>
      <c r="N37" s="209">
        <f>'Budget Tool'!F10</f>
        <v>0</v>
      </c>
      <c r="O37" s="211"/>
      <c r="P37" s="209">
        <f>'Budget Tool'!G10</f>
        <v>0</v>
      </c>
      <c r="Q37" s="210"/>
      <c r="R37" s="210"/>
      <c r="S37" s="211"/>
      <c r="T37" s="212">
        <f>_xlfn.IFERROR(HLOOKUP(B$20,'Budget Tool'!$2:10,9,FALSE),"")</f>
      </c>
      <c r="U37" s="213"/>
      <c r="V37" s="213"/>
      <c r="W37" s="213"/>
      <c r="X37" s="214"/>
      <c r="Y37" s="220"/>
      <c r="Z37" s="221"/>
      <c r="AA37" s="221"/>
      <c r="AB37" s="221"/>
      <c r="AC37" s="221"/>
      <c r="AD37" s="221"/>
      <c r="AE37" s="221"/>
      <c r="AF37" s="221"/>
      <c r="AG37" s="221"/>
      <c r="AH37" s="221"/>
      <c r="AI37" s="221"/>
      <c r="AJ37" s="221"/>
      <c r="AK37" s="222"/>
      <c r="AL37" s="12"/>
      <c r="AM37" s="12"/>
      <c r="AN37" s="12"/>
      <c r="AO37" s="12"/>
      <c r="AP37" s="12"/>
      <c r="AQ37" s="15"/>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row>
    <row r="38" spans="1:104" s="8" customFormat="1" ht="19.5" customHeight="1" thickBot="1">
      <c r="A38" s="205"/>
      <c r="B38" s="224" t="s">
        <v>29</v>
      </c>
      <c r="C38" s="225"/>
      <c r="D38" s="225"/>
      <c r="E38" s="225"/>
      <c r="F38" s="226"/>
      <c r="G38" s="195">
        <f>'Budget Tool'!C10</f>
        <v>0</v>
      </c>
      <c r="H38" s="196"/>
      <c r="I38" s="196"/>
      <c r="J38" s="196"/>
      <c r="K38" s="196"/>
      <c r="L38" s="196"/>
      <c r="M38" s="196"/>
      <c r="N38" s="196"/>
      <c r="O38" s="196"/>
      <c r="P38" s="196"/>
      <c r="Q38" s="196"/>
      <c r="R38" s="196"/>
      <c r="S38" s="197"/>
      <c r="T38" s="198">
        <v>0</v>
      </c>
      <c r="U38" s="199"/>
      <c r="V38" s="199"/>
      <c r="W38" s="199"/>
      <c r="X38" s="200"/>
      <c r="Y38" s="227" t="s">
        <v>39</v>
      </c>
      <c r="Z38" s="228"/>
      <c r="AA38" s="228"/>
      <c r="AB38" s="228"/>
      <c r="AC38" s="203">
        <f>'Budget Tool'!H10</f>
        <v>0</v>
      </c>
      <c r="AD38" s="203"/>
      <c r="AE38" s="203"/>
      <c r="AF38" s="228" t="s">
        <v>40</v>
      </c>
      <c r="AG38" s="228"/>
      <c r="AH38" s="203">
        <f>'Budget Tool'!I10</f>
        <v>0</v>
      </c>
      <c r="AI38" s="203"/>
      <c r="AJ38" s="203"/>
      <c r="AK38" s="204"/>
      <c r="AL38" s="12"/>
      <c r="AM38" s="12"/>
      <c r="AN38" s="12"/>
      <c r="AO38" s="12"/>
      <c r="AP38" s="91"/>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row>
    <row r="39" spans="1:104" s="8" customFormat="1" ht="19.5" customHeight="1" thickTop="1">
      <c r="A39" s="205">
        <v>5</v>
      </c>
      <c r="B39" s="209">
        <f>'Budget Tool'!D11</f>
        <v>0</v>
      </c>
      <c r="C39" s="210"/>
      <c r="D39" s="210"/>
      <c r="E39" s="210"/>
      <c r="F39" s="211"/>
      <c r="G39" s="209">
        <f>'Budget Tool'!E11</f>
        <v>0</v>
      </c>
      <c r="H39" s="210"/>
      <c r="I39" s="210"/>
      <c r="J39" s="210"/>
      <c r="K39" s="210"/>
      <c r="L39" s="210"/>
      <c r="M39" s="211"/>
      <c r="N39" s="209">
        <f>'Budget Tool'!F11</f>
        <v>0</v>
      </c>
      <c r="O39" s="211"/>
      <c r="P39" s="209">
        <f>'Budget Tool'!G11</f>
        <v>0</v>
      </c>
      <c r="Q39" s="210"/>
      <c r="R39" s="210"/>
      <c r="S39" s="211"/>
      <c r="T39" s="212">
        <f>_xlfn.IFERROR(HLOOKUP(B$20,'Budget Tool'!$2:11,10,FALSE),"")</f>
      </c>
      <c r="U39" s="213"/>
      <c r="V39" s="213"/>
      <c r="W39" s="213"/>
      <c r="X39" s="214"/>
      <c r="Y39" s="220"/>
      <c r="Z39" s="221"/>
      <c r="AA39" s="221"/>
      <c r="AB39" s="221"/>
      <c r="AC39" s="221"/>
      <c r="AD39" s="221"/>
      <c r="AE39" s="221"/>
      <c r="AF39" s="221"/>
      <c r="AG39" s="221"/>
      <c r="AH39" s="221"/>
      <c r="AI39" s="221"/>
      <c r="AJ39" s="221"/>
      <c r="AK39" s="22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row>
    <row r="40" spans="1:104" s="8" customFormat="1" ht="19.5" customHeight="1" thickBot="1">
      <c r="A40" s="205"/>
      <c r="B40" s="224" t="s">
        <v>29</v>
      </c>
      <c r="C40" s="225"/>
      <c r="D40" s="225"/>
      <c r="E40" s="225"/>
      <c r="F40" s="226"/>
      <c r="G40" s="195">
        <f>'Budget Tool'!C11</f>
        <v>0</v>
      </c>
      <c r="H40" s="196"/>
      <c r="I40" s="196"/>
      <c r="J40" s="196"/>
      <c r="K40" s="196"/>
      <c r="L40" s="196"/>
      <c r="M40" s="196"/>
      <c r="N40" s="196"/>
      <c r="O40" s="196"/>
      <c r="P40" s="196"/>
      <c r="Q40" s="196"/>
      <c r="R40" s="196"/>
      <c r="S40" s="197"/>
      <c r="T40" s="198">
        <v>210.89</v>
      </c>
      <c r="U40" s="199"/>
      <c r="V40" s="199"/>
      <c r="W40" s="199"/>
      <c r="X40" s="200"/>
      <c r="Y40" s="227" t="s">
        <v>39</v>
      </c>
      <c r="Z40" s="228"/>
      <c r="AA40" s="228"/>
      <c r="AB40" s="228"/>
      <c r="AC40" s="203">
        <f>'Budget Tool'!H11</f>
        <v>0</v>
      </c>
      <c r="AD40" s="203"/>
      <c r="AE40" s="203"/>
      <c r="AF40" s="228" t="s">
        <v>40</v>
      </c>
      <c r="AG40" s="228"/>
      <c r="AH40" s="203">
        <f>'Budget Tool'!I11</f>
        <v>0</v>
      </c>
      <c r="AI40" s="203"/>
      <c r="AJ40" s="203"/>
      <c r="AK40" s="204"/>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row>
    <row r="41" spans="1:104" s="8" customFormat="1" ht="19.5" customHeight="1" thickTop="1">
      <c r="A41" s="205">
        <v>6</v>
      </c>
      <c r="B41" s="209">
        <f>'Budget Tool'!D12</f>
        <v>0</v>
      </c>
      <c r="C41" s="210"/>
      <c r="D41" s="210"/>
      <c r="E41" s="210"/>
      <c r="F41" s="211"/>
      <c r="G41" s="209">
        <f>'Budget Tool'!E12</f>
        <v>0</v>
      </c>
      <c r="H41" s="210"/>
      <c r="I41" s="210"/>
      <c r="J41" s="210"/>
      <c r="K41" s="210"/>
      <c r="L41" s="210"/>
      <c r="M41" s="211"/>
      <c r="N41" s="209">
        <f>'Budget Tool'!F12</f>
        <v>0</v>
      </c>
      <c r="O41" s="211"/>
      <c r="P41" s="209">
        <f>'Budget Tool'!G12</f>
        <v>0</v>
      </c>
      <c r="Q41" s="210"/>
      <c r="R41" s="210"/>
      <c r="S41" s="211"/>
      <c r="T41" s="212">
        <f>_xlfn.IFERROR(HLOOKUP(B$20,'Budget Tool'!$2:12,11,FALSE),"")</f>
      </c>
      <c r="U41" s="213"/>
      <c r="V41" s="213"/>
      <c r="W41" s="213"/>
      <c r="X41" s="214"/>
      <c r="Y41" s="220"/>
      <c r="Z41" s="221"/>
      <c r="AA41" s="221"/>
      <c r="AB41" s="221"/>
      <c r="AC41" s="221"/>
      <c r="AD41" s="221"/>
      <c r="AE41" s="221"/>
      <c r="AF41" s="221"/>
      <c r="AG41" s="221"/>
      <c r="AH41" s="221"/>
      <c r="AI41" s="221"/>
      <c r="AJ41" s="221"/>
      <c r="AK41" s="22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row>
    <row r="42" spans="1:104" s="8" customFormat="1" ht="19.5" customHeight="1" thickBot="1">
      <c r="A42" s="205"/>
      <c r="B42" s="224" t="s">
        <v>29</v>
      </c>
      <c r="C42" s="225"/>
      <c r="D42" s="225"/>
      <c r="E42" s="225"/>
      <c r="F42" s="226"/>
      <c r="G42" s="195">
        <f>'Budget Tool'!C12</f>
        <v>0</v>
      </c>
      <c r="H42" s="196"/>
      <c r="I42" s="196"/>
      <c r="J42" s="196"/>
      <c r="K42" s="196"/>
      <c r="L42" s="196"/>
      <c r="M42" s="196"/>
      <c r="N42" s="196"/>
      <c r="O42" s="196"/>
      <c r="P42" s="196"/>
      <c r="Q42" s="196"/>
      <c r="R42" s="196"/>
      <c r="S42" s="197"/>
      <c r="T42" s="198">
        <v>417.88</v>
      </c>
      <c r="U42" s="199"/>
      <c r="V42" s="199"/>
      <c r="W42" s="199"/>
      <c r="X42" s="200"/>
      <c r="Y42" s="227" t="s">
        <v>39</v>
      </c>
      <c r="Z42" s="228"/>
      <c r="AA42" s="228"/>
      <c r="AB42" s="228"/>
      <c r="AC42" s="203">
        <f>'Budget Tool'!H12</f>
        <v>0</v>
      </c>
      <c r="AD42" s="203"/>
      <c r="AE42" s="203"/>
      <c r="AF42" s="228" t="s">
        <v>40</v>
      </c>
      <c r="AG42" s="228"/>
      <c r="AH42" s="203">
        <f>'Budget Tool'!I12</f>
        <v>0</v>
      </c>
      <c r="AI42" s="203"/>
      <c r="AJ42" s="203"/>
      <c r="AK42" s="204"/>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row>
    <row r="43" spans="1:104" s="8" customFormat="1" ht="18" customHeight="1" thickTop="1">
      <c r="A43" s="205">
        <v>7</v>
      </c>
      <c r="B43" s="209">
        <f>'Budget Tool'!D13</f>
        <v>0</v>
      </c>
      <c r="C43" s="210"/>
      <c r="D43" s="210"/>
      <c r="E43" s="210"/>
      <c r="F43" s="211"/>
      <c r="G43" s="209">
        <f>'Budget Tool'!E13</f>
        <v>0</v>
      </c>
      <c r="H43" s="210"/>
      <c r="I43" s="210"/>
      <c r="J43" s="210"/>
      <c r="K43" s="210"/>
      <c r="L43" s="210"/>
      <c r="M43" s="211"/>
      <c r="N43" s="209">
        <f>'Budget Tool'!F13</f>
        <v>0</v>
      </c>
      <c r="O43" s="211"/>
      <c r="P43" s="209">
        <f>'Budget Tool'!G13</f>
        <v>0</v>
      </c>
      <c r="Q43" s="210"/>
      <c r="R43" s="210"/>
      <c r="S43" s="211"/>
      <c r="T43" s="212">
        <f>_xlfn.IFERROR(HLOOKUP(B$20,'Budget Tool'!$2:13,12,FALSE),"")</f>
      </c>
      <c r="U43" s="213"/>
      <c r="V43" s="213"/>
      <c r="W43" s="213"/>
      <c r="X43" s="214"/>
      <c r="Y43" s="220"/>
      <c r="Z43" s="221"/>
      <c r="AA43" s="221"/>
      <c r="AB43" s="221"/>
      <c r="AC43" s="221"/>
      <c r="AD43" s="221"/>
      <c r="AE43" s="221"/>
      <c r="AF43" s="221"/>
      <c r="AG43" s="221"/>
      <c r="AH43" s="221"/>
      <c r="AI43" s="221"/>
      <c r="AJ43" s="221"/>
      <c r="AK43" s="22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row>
    <row r="44" spans="1:104" s="8" customFormat="1" ht="19.5" customHeight="1" thickBot="1">
      <c r="A44" s="205"/>
      <c r="B44" s="224" t="s">
        <v>29</v>
      </c>
      <c r="C44" s="225"/>
      <c r="D44" s="225"/>
      <c r="E44" s="225"/>
      <c r="F44" s="226"/>
      <c r="G44" s="195">
        <f>'Budget Tool'!C13</f>
        <v>0</v>
      </c>
      <c r="H44" s="196"/>
      <c r="I44" s="196"/>
      <c r="J44" s="196"/>
      <c r="K44" s="196"/>
      <c r="L44" s="196"/>
      <c r="M44" s="196"/>
      <c r="N44" s="196"/>
      <c r="O44" s="196"/>
      <c r="P44" s="196"/>
      <c r="Q44" s="196"/>
      <c r="R44" s="196"/>
      <c r="S44" s="197"/>
      <c r="T44" s="198">
        <v>0</v>
      </c>
      <c r="U44" s="199"/>
      <c r="V44" s="199"/>
      <c r="W44" s="199"/>
      <c r="X44" s="200"/>
      <c r="Y44" s="227" t="s">
        <v>39</v>
      </c>
      <c r="Z44" s="228"/>
      <c r="AA44" s="228"/>
      <c r="AB44" s="228"/>
      <c r="AC44" s="203">
        <f>'Budget Tool'!H13</f>
        <v>0</v>
      </c>
      <c r="AD44" s="203"/>
      <c r="AE44" s="203"/>
      <c r="AF44" s="228" t="s">
        <v>40</v>
      </c>
      <c r="AG44" s="228"/>
      <c r="AH44" s="203">
        <f>'Budget Tool'!I13</f>
        <v>0</v>
      </c>
      <c r="AI44" s="203"/>
      <c r="AJ44" s="203"/>
      <c r="AK44" s="204"/>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row>
    <row r="45" spans="1:104" s="8" customFormat="1" ht="19.5" customHeight="1" thickTop="1">
      <c r="A45" s="205">
        <v>8</v>
      </c>
      <c r="B45" s="209">
        <f>'Budget Tool'!D14</f>
        <v>0</v>
      </c>
      <c r="C45" s="210"/>
      <c r="D45" s="210"/>
      <c r="E45" s="210"/>
      <c r="F45" s="211"/>
      <c r="G45" s="209">
        <f>'Budget Tool'!E14</f>
        <v>0</v>
      </c>
      <c r="H45" s="210"/>
      <c r="I45" s="210"/>
      <c r="J45" s="210"/>
      <c r="K45" s="210"/>
      <c r="L45" s="210"/>
      <c r="M45" s="211"/>
      <c r="N45" s="209">
        <f>'Budget Tool'!F14</f>
        <v>0</v>
      </c>
      <c r="O45" s="211"/>
      <c r="P45" s="209">
        <f>'Budget Tool'!G14</f>
        <v>0</v>
      </c>
      <c r="Q45" s="210"/>
      <c r="R45" s="210"/>
      <c r="S45" s="211"/>
      <c r="T45" s="212">
        <f>_xlfn.IFERROR(HLOOKUP(B$20,'Budget Tool'!$2:14,13,FALSE),"")</f>
      </c>
      <c r="U45" s="213"/>
      <c r="V45" s="213"/>
      <c r="W45" s="213"/>
      <c r="X45" s="214"/>
      <c r="Y45" s="220"/>
      <c r="Z45" s="221"/>
      <c r="AA45" s="221"/>
      <c r="AB45" s="221"/>
      <c r="AC45" s="221"/>
      <c r="AD45" s="221"/>
      <c r="AE45" s="221"/>
      <c r="AF45" s="221"/>
      <c r="AG45" s="221"/>
      <c r="AH45" s="221"/>
      <c r="AI45" s="221"/>
      <c r="AJ45" s="221"/>
      <c r="AK45" s="22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row>
    <row r="46" spans="1:104" s="61" customFormat="1" ht="19.5" customHeight="1" thickBot="1">
      <c r="A46" s="205"/>
      <c r="B46" s="224" t="s">
        <v>29</v>
      </c>
      <c r="C46" s="225"/>
      <c r="D46" s="225"/>
      <c r="E46" s="225"/>
      <c r="F46" s="226"/>
      <c r="G46" s="195">
        <f>'Budget Tool'!C14</f>
        <v>0</v>
      </c>
      <c r="H46" s="196"/>
      <c r="I46" s="196"/>
      <c r="J46" s="196"/>
      <c r="K46" s="196"/>
      <c r="L46" s="196"/>
      <c r="M46" s="196"/>
      <c r="N46" s="196"/>
      <c r="O46" s="196"/>
      <c r="P46" s="196"/>
      <c r="Q46" s="196"/>
      <c r="R46" s="196"/>
      <c r="S46" s="197"/>
      <c r="T46" s="198">
        <v>0</v>
      </c>
      <c r="U46" s="199"/>
      <c r="V46" s="199"/>
      <c r="W46" s="199"/>
      <c r="X46" s="200"/>
      <c r="Y46" s="227" t="s">
        <v>39</v>
      </c>
      <c r="Z46" s="228"/>
      <c r="AA46" s="228"/>
      <c r="AB46" s="228"/>
      <c r="AC46" s="203">
        <f>'Budget Tool'!H14</f>
        <v>0</v>
      </c>
      <c r="AD46" s="203"/>
      <c r="AE46" s="203"/>
      <c r="AF46" s="228" t="s">
        <v>40</v>
      </c>
      <c r="AG46" s="228"/>
      <c r="AH46" s="203">
        <f>'Budget Tool'!I14</f>
        <v>0</v>
      </c>
      <c r="AI46" s="203"/>
      <c r="AJ46" s="203"/>
      <c r="AK46" s="204"/>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row>
    <row r="47" spans="1:104" s="61" customFormat="1" ht="15.75" customHeight="1" thickTop="1">
      <c r="A47" s="205">
        <v>9</v>
      </c>
      <c r="B47" s="206">
        <f>'Budget Tool'!D15</f>
        <v>0</v>
      </c>
      <c r="C47" s="207"/>
      <c r="D47" s="207"/>
      <c r="E47" s="207"/>
      <c r="F47" s="208"/>
      <c r="G47" s="206">
        <f>'Budget Tool'!E15</f>
        <v>0</v>
      </c>
      <c r="H47" s="207"/>
      <c r="I47" s="207"/>
      <c r="J47" s="207"/>
      <c r="K47" s="207"/>
      <c r="L47" s="207"/>
      <c r="M47" s="208"/>
      <c r="N47" s="206">
        <f>'Budget Tool'!F15</f>
        <v>0</v>
      </c>
      <c r="O47" s="208"/>
      <c r="P47" s="206">
        <f>'Budget Tool'!G15</f>
        <v>0</v>
      </c>
      <c r="Q47" s="207"/>
      <c r="R47" s="207"/>
      <c r="S47" s="208"/>
      <c r="T47" s="212">
        <f>_xlfn.IFERROR(HLOOKUP(B$20,'Budget Tool'!$2:15,14,FALSE),"")</f>
      </c>
      <c r="U47" s="229"/>
      <c r="V47" s="229"/>
      <c r="W47" s="229"/>
      <c r="X47" s="230"/>
      <c r="Y47" s="220"/>
      <c r="Z47" s="221"/>
      <c r="AA47" s="221"/>
      <c r="AB47" s="221"/>
      <c r="AC47" s="221"/>
      <c r="AD47" s="221"/>
      <c r="AE47" s="221"/>
      <c r="AF47" s="221"/>
      <c r="AG47" s="221"/>
      <c r="AH47" s="221"/>
      <c r="AI47" s="221"/>
      <c r="AJ47" s="221"/>
      <c r="AK47" s="222"/>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row>
    <row r="48" spans="1:37" ht="19.5" customHeight="1" thickBot="1">
      <c r="A48" s="205"/>
      <c r="B48" s="224" t="s">
        <v>29</v>
      </c>
      <c r="C48" s="225"/>
      <c r="D48" s="225"/>
      <c r="E48" s="225"/>
      <c r="F48" s="226"/>
      <c r="G48" s="195">
        <f>'Budget Tool'!C15</f>
        <v>0</v>
      </c>
      <c r="H48" s="196"/>
      <c r="I48" s="196"/>
      <c r="J48" s="196"/>
      <c r="K48" s="196"/>
      <c r="L48" s="196"/>
      <c r="M48" s="196"/>
      <c r="N48" s="196"/>
      <c r="O48" s="196"/>
      <c r="P48" s="196"/>
      <c r="Q48" s="196"/>
      <c r="R48" s="196"/>
      <c r="S48" s="197"/>
      <c r="T48" s="198">
        <v>0</v>
      </c>
      <c r="U48" s="199"/>
      <c r="V48" s="199"/>
      <c r="W48" s="199"/>
      <c r="X48" s="200"/>
      <c r="Y48" s="227" t="s">
        <v>39</v>
      </c>
      <c r="Z48" s="228"/>
      <c r="AA48" s="228"/>
      <c r="AB48" s="228"/>
      <c r="AC48" s="203">
        <f>'Budget Tool'!H15</f>
        <v>0</v>
      </c>
      <c r="AD48" s="203"/>
      <c r="AE48" s="203"/>
      <c r="AF48" s="228" t="s">
        <v>40</v>
      </c>
      <c r="AG48" s="228"/>
      <c r="AH48" s="203">
        <f>'Budget Tool'!I15</f>
        <v>0</v>
      </c>
      <c r="AI48" s="203"/>
      <c r="AJ48" s="203"/>
      <c r="AK48" s="204"/>
    </row>
    <row r="49" spans="1:37" ht="19.5" customHeight="1" thickTop="1">
      <c r="A49" s="205">
        <v>10</v>
      </c>
      <c r="B49" s="206">
        <f>'Budget Tool'!D16</f>
        <v>0</v>
      </c>
      <c r="C49" s="207"/>
      <c r="D49" s="207"/>
      <c r="E49" s="207"/>
      <c r="F49" s="208"/>
      <c r="G49" s="206">
        <f>'Budget Tool'!E16</f>
        <v>0</v>
      </c>
      <c r="H49" s="207"/>
      <c r="I49" s="207"/>
      <c r="J49" s="207"/>
      <c r="K49" s="207"/>
      <c r="L49" s="207"/>
      <c r="M49" s="208"/>
      <c r="N49" s="206">
        <f>'Budget Tool'!F16</f>
        <v>0</v>
      </c>
      <c r="O49" s="208"/>
      <c r="P49" s="206">
        <f>'Budget Tool'!G16</f>
        <v>0</v>
      </c>
      <c r="Q49" s="207"/>
      <c r="R49" s="207"/>
      <c r="S49" s="208"/>
      <c r="T49" s="212">
        <f>_xlfn.IFERROR(HLOOKUP(B$20,'Budget Tool'!$2:16,15,FALSE),"")</f>
      </c>
      <c r="U49" s="229"/>
      <c r="V49" s="229"/>
      <c r="W49" s="229"/>
      <c r="X49" s="230"/>
      <c r="Y49" s="220"/>
      <c r="Z49" s="221"/>
      <c r="AA49" s="221"/>
      <c r="AB49" s="221"/>
      <c r="AC49" s="221"/>
      <c r="AD49" s="221"/>
      <c r="AE49" s="221"/>
      <c r="AF49" s="221"/>
      <c r="AG49" s="221"/>
      <c r="AH49" s="221"/>
      <c r="AI49" s="221"/>
      <c r="AJ49" s="221"/>
      <c r="AK49" s="222"/>
    </row>
    <row r="50" spans="1:37" ht="19.5" customHeight="1" thickBot="1">
      <c r="A50" s="205"/>
      <c r="B50" s="224" t="s">
        <v>29</v>
      </c>
      <c r="C50" s="225"/>
      <c r="D50" s="225"/>
      <c r="E50" s="225"/>
      <c r="F50" s="226"/>
      <c r="G50" s="195">
        <f>'Budget Tool'!C16</f>
        <v>0</v>
      </c>
      <c r="H50" s="196"/>
      <c r="I50" s="196"/>
      <c r="J50" s="196"/>
      <c r="K50" s="196"/>
      <c r="L50" s="196"/>
      <c r="M50" s="196"/>
      <c r="N50" s="196"/>
      <c r="O50" s="196"/>
      <c r="P50" s="196"/>
      <c r="Q50" s="196"/>
      <c r="R50" s="196"/>
      <c r="S50" s="197"/>
      <c r="T50" s="198">
        <v>0</v>
      </c>
      <c r="U50" s="199"/>
      <c r="V50" s="199"/>
      <c r="W50" s="199"/>
      <c r="X50" s="200"/>
      <c r="Y50" s="227" t="s">
        <v>39</v>
      </c>
      <c r="Z50" s="228"/>
      <c r="AA50" s="228"/>
      <c r="AB50" s="228"/>
      <c r="AC50" s="203">
        <f>'Budget Tool'!H16</f>
        <v>0</v>
      </c>
      <c r="AD50" s="203"/>
      <c r="AE50" s="203"/>
      <c r="AF50" s="228" t="s">
        <v>40</v>
      </c>
      <c r="AG50" s="228"/>
      <c r="AH50" s="203">
        <f>'Budget Tool'!I16</f>
        <v>0</v>
      </c>
      <c r="AI50" s="203"/>
      <c r="AJ50" s="203"/>
      <c r="AK50" s="204"/>
    </row>
    <row r="51" spans="1:37" ht="19.5" customHeight="1" thickTop="1">
      <c r="A51" s="205">
        <v>11</v>
      </c>
      <c r="B51" s="206">
        <f>'Budget Tool'!D17</f>
        <v>0</v>
      </c>
      <c r="C51" s="207"/>
      <c r="D51" s="207"/>
      <c r="E51" s="207"/>
      <c r="F51" s="208"/>
      <c r="G51" s="209">
        <f>'Budget Tool'!E17</f>
        <v>0</v>
      </c>
      <c r="H51" s="210"/>
      <c r="I51" s="210"/>
      <c r="J51" s="210"/>
      <c r="K51" s="210"/>
      <c r="L51" s="210"/>
      <c r="M51" s="211"/>
      <c r="N51" s="206">
        <f>'Budget Tool'!F17</f>
        <v>0</v>
      </c>
      <c r="O51" s="208"/>
      <c r="P51" s="206">
        <f>'Budget Tool'!G17</f>
        <v>0</v>
      </c>
      <c r="Q51" s="207"/>
      <c r="R51" s="207"/>
      <c r="S51" s="208"/>
      <c r="T51" s="212">
        <f>_xlfn.IFERROR(HLOOKUP(B$20,'Budget Tool'!$2:17,16,FALSE),"")</f>
      </c>
      <c r="U51" s="213"/>
      <c r="V51" s="213"/>
      <c r="W51" s="213"/>
      <c r="X51" s="214"/>
      <c r="Y51" s="220"/>
      <c r="Z51" s="221"/>
      <c r="AA51" s="221"/>
      <c r="AB51" s="221"/>
      <c r="AC51" s="221"/>
      <c r="AD51" s="221"/>
      <c r="AE51" s="221"/>
      <c r="AF51" s="221"/>
      <c r="AG51" s="221"/>
      <c r="AH51" s="221"/>
      <c r="AI51" s="221"/>
      <c r="AJ51" s="221"/>
      <c r="AK51" s="222"/>
    </row>
    <row r="52" spans="1:37" ht="19.5" customHeight="1" thickBot="1">
      <c r="A52" s="205"/>
      <c r="B52" s="192" t="s">
        <v>29</v>
      </c>
      <c r="C52" s="193"/>
      <c r="D52" s="193"/>
      <c r="E52" s="193"/>
      <c r="F52" s="194"/>
      <c r="G52" s="195">
        <f>'Budget Tool'!C17</f>
        <v>0</v>
      </c>
      <c r="H52" s="196"/>
      <c r="I52" s="196"/>
      <c r="J52" s="196"/>
      <c r="K52" s="196"/>
      <c r="L52" s="196"/>
      <c r="M52" s="196"/>
      <c r="N52" s="196"/>
      <c r="O52" s="196"/>
      <c r="P52" s="196"/>
      <c r="Q52" s="196"/>
      <c r="R52" s="196"/>
      <c r="S52" s="197"/>
      <c r="T52" s="215"/>
      <c r="U52" s="216"/>
      <c r="V52" s="216"/>
      <c r="W52" s="216"/>
      <c r="X52" s="217"/>
      <c r="Y52" s="218" t="s">
        <v>39</v>
      </c>
      <c r="Z52" s="219"/>
      <c r="AA52" s="219"/>
      <c r="AB52" s="219"/>
      <c r="AC52" s="203">
        <f>'Budget Tool'!H17</f>
        <v>0</v>
      </c>
      <c r="AD52" s="203"/>
      <c r="AE52" s="203"/>
      <c r="AF52" s="219" t="s">
        <v>40</v>
      </c>
      <c r="AG52" s="219"/>
      <c r="AH52" s="203">
        <f>'Budget Tool'!I17</f>
        <v>0</v>
      </c>
      <c r="AI52" s="203"/>
      <c r="AJ52" s="203"/>
      <c r="AK52" s="204"/>
    </row>
    <row r="53" spans="1:37" ht="19.5" customHeight="1" thickTop="1">
      <c r="A53" s="205">
        <v>12</v>
      </c>
      <c r="B53" s="206">
        <f>'Budget Tool'!D18</f>
        <v>0</v>
      </c>
      <c r="C53" s="207"/>
      <c r="D53" s="207"/>
      <c r="E53" s="207"/>
      <c r="F53" s="208"/>
      <c r="G53" s="209">
        <f>'Budget Tool'!E18</f>
        <v>0</v>
      </c>
      <c r="H53" s="210"/>
      <c r="I53" s="210"/>
      <c r="J53" s="210"/>
      <c r="K53" s="210"/>
      <c r="L53" s="210"/>
      <c r="M53" s="211"/>
      <c r="N53" s="206">
        <f>'Budget Tool'!F18</f>
        <v>0</v>
      </c>
      <c r="O53" s="208"/>
      <c r="P53" s="206">
        <f>'Budget Tool'!G18</f>
        <v>0</v>
      </c>
      <c r="Q53" s="207"/>
      <c r="R53" s="207"/>
      <c r="S53" s="208"/>
      <c r="T53" s="212">
        <f>_xlfn.IFERROR(HLOOKUP(B$20,'Budget Tool'!$2:18,17,FALSE),"")</f>
      </c>
      <c r="U53" s="213"/>
      <c r="V53" s="213"/>
      <c r="W53" s="213"/>
      <c r="X53" s="214"/>
      <c r="Y53" s="189"/>
      <c r="Z53" s="190"/>
      <c r="AA53" s="190"/>
      <c r="AB53" s="190"/>
      <c r="AC53" s="190"/>
      <c r="AD53" s="190"/>
      <c r="AE53" s="190"/>
      <c r="AF53" s="190"/>
      <c r="AG53" s="190"/>
      <c r="AH53" s="190"/>
      <c r="AI53" s="190"/>
      <c r="AJ53" s="190"/>
      <c r="AK53" s="191"/>
    </row>
    <row r="54" spans="1:37" ht="19.5" customHeight="1" thickBot="1">
      <c r="A54" s="205"/>
      <c r="B54" s="192" t="s">
        <v>29</v>
      </c>
      <c r="C54" s="193"/>
      <c r="D54" s="193"/>
      <c r="E54" s="193"/>
      <c r="F54" s="194"/>
      <c r="G54" s="195">
        <f>'Budget Tool'!C18</f>
        <v>0</v>
      </c>
      <c r="H54" s="196"/>
      <c r="I54" s="196"/>
      <c r="J54" s="196"/>
      <c r="K54" s="196"/>
      <c r="L54" s="196"/>
      <c r="M54" s="196"/>
      <c r="N54" s="196"/>
      <c r="O54" s="196"/>
      <c r="P54" s="196"/>
      <c r="Q54" s="196"/>
      <c r="R54" s="196"/>
      <c r="S54" s="197"/>
      <c r="T54" s="215">
        <v>0</v>
      </c>
      <c r="U54" s="216"/>
      <c r="V54" s="216"/>
      <c r="W54" s="216"/>
      <c r="X54" s="217"/>
      <c r="Y54" s="218" t="s">
        <v>39</v>
      </c>
      <c r="Z54" s="219"/>
      <c r="AA54" s="219"/>
      <c r="AB54" s="219"/>
      <c r="AC54" s="203">
        <f>'Budget Tool'!H18</f>
        <v>0</v>
      </c>
      <c r="AD54" s="203"/>
      <c r="AE54" s="203"/>
      <c r="AF54" s="219" t="s">
        <v>40</v>
      </c>
      <c r="AG54" s="219"/>
      <c r="AH54" s="203">
        <f>'Budget Tool'!I18</f>
        <v>0</v>
      </c>
      <c r="AI54" s="203"/>
      <c r="AJ54" s="203"/>
      <c r="AK54" s="204"/>
    </row>
    <row r="55" spans="1:37" ht="19.5" customHeight="1" thickTop="1">
      <c r="A55" s="205">
        <v>13</v>
      </c>
      <c r="B55" s="206">
        <f>'Budget Tool'!D19</f>
        <v>0</v>
      </c>
      <c r="C55" s="207"/>
      <c r="D55" s="207"/>
      <c r="E55" s="207"/>
      <c r="F55" s="208"/>
      <c r="G55" s="209">
        <f>'Budget Tool'!E19</f>
        <v>0</v>
      </c>
      <c r="H55" s="210"/>
      <c r="I55" s="210"/>
      <c r="J55" s="210"/>
      <c r="K55" s="210"/>
      <c r="L55" s="210"/>
      <c r="M55" s="211"/>
      <c r="N55" s="206">
        <f>'Budget Tool'!F19</f>
        <v>0</v>
      </c>
      <c r="O55" s="208"/>
      <c r="P55" s="206">
        <f>'Budget Tool'!G19</f>
        <v>0</v>
      </c>
      <c r="Q55" s="207"/>
      <c r="R55" s="207"/>
      <c r="S55" s="208"/>
      <c r="T55" s="212">
        <f>_xlfn.IFERROR(HLOOKUP(B$20,'Budget Tool'!$2:19,18,FALSE),"")</f>
      </c>
      <c r="U55" s="213"/>
      <c r="V55" s="213"/>
      <c r="W55" s="213"/>
      <c r="X55" s="214"/>
      <c r="Y55" s="189"/>
      <c r="Z55" s="190"/>
      <c r="AA55" s="190"/>
      <c r="AB55" s="190"/>
      <c r="AC55" s="190"/>
      <c r="AD55" s="190"/>
      <c r="AE55" s="190"/>
      <c r="AF55" s="190"/>
      <c r="AG55" s="190"/>
      <c r="AH55" s="190"/>
      <c r="AI55" s="190"/>
      <c r="AJ55" s="190"/>
      <c r="AK55" s="191"/>
    </row>
    <row r="56" spans="1:37" ht="19.5" customHeight="1" thickBot="1">
      <c r="A56" s="205"/>
      <c r="B56" s="192" t="s">
        <v>29</v>
      </c>
      <c r="C56" s="193"/>
      <c r="D56" s="193"/>
      <c r="E56" s="193"/>
      <c r="F56" s="194"/>
      <c r="G56" s="195">
        <f>'Budget Tool'!C19</f>
        <v>0</v>
      </c>
      <c r="H56" s="196"/>
      <c r="I56" s="196"/>
      <c r="J56" s="196"/>
      <c r="K56" s="196"/>
      <c r="L56" s="196"/>
      <c r="M56" s="196"/>
      <c r="N56" s="196"/>
      <c r="O56" s="196"/>
      <c r="P56" s="196"/>
      <c r="Q56" s="196"/>
      <c r="R56" s="196"/>
      <c r="S56" s="197"/>
      <c r="T56" s="215">
        <v>0</v>
      </c>
      <c r="U56" s="216"/>
      <c r="V56" s="216"/>
      <c r="W56" s="216"/>
      <c r="X56" s="217"/>
      <c r="Y56" s="218" t="s">
        <v>39</v>
      </c>
      <c r="Z56" s="219"/>
      <c r="AA56" s="219"/>
      <c r="AB56" s="219"/>
      <c r="AC56" s="203">
        <f>'Budget Tool'!H19</f>
        <v>0</v>
      </c>
      <c r="AD56" s="203"/>
      <c r="AE56" s="203"/>
      <c r="AF56" s="219" t="s">
        <v>40</v>
      </c>
      <c r="AG56" s="219"/>
      <c r="AH56" s="203">
        <f>'Budget Tool'!I19</f>
        <v>0</v>
      </c>
      <c r="AI56" s="203"/>
      <c r="AJ56" s="203"/>
      <c r="AK56" s="204"/>
    </row>
    <row r="57" spans="1:37" ht="19.5" customHeight="1" thickTop="1">
      <c r="A57" s="205">
        <v>14</v>
      </c>
      <c r="B57" s="206">
        <f>'Budget Tool'!D20</f>
        <v>0</v>
      </c>
      <c r="C57" s="207"/>
      <c r="D57" s="207"/>
      <c r="E57" s="207"/>
      <c r="F57" s="208"/>
      <c r="G57" s="209">
        <f>'Budget Tool'!E20</f>
        <v>0</v>
      </c>
      <c r="H57" s="210"/>
      <c r="I57" s="210"/>
      <c r="J57" s="210"/>
      <c r="K57" s="210"/>
      <c r="L57" s="210"/>
      <c r="M57" s="211"/>
      <c r="N57" s="206">
        <f>'Budget Tool'!F20</f>
        <v>0</v>
      </c>
      <c r="O57" s="208"/>
      <c r="P57" s="206">
        <f>'Budget Tool'!G20</f>
        <v>0</v>
      </c>
      <c r="Q57" s="207"/>
      <c r="R57" s="207"/>
      <c r="S57" s="208"/>
      <c r="T57" s="212">
        <f>_xlfn.IFERROR(HLOOKUP(B$20,'Budget Tool'!$2:20,19,FALSE),"")</f>
      </c>
      <c r="U57" s="213"/>
      <c r="V57" s="213"/>
      <c r="W57" s="213"/>
      <c r="X57" s="214"/>
      <c r="Y57" s="189"/>
      <c r="Z57" s="190"/>
      <c r="AA57" s="190"/>
      <c r="AB57" s="190"/>
      <c r="AC57" s="190"/>
      <c r="AD57" s="190"/>
      <c r="AE57" s="190"/>
      <c r="AF57" s="190"/>
      <c r="AG57" s="190"/>
      <c r="AH57" s="190"/>
      <c r="AI57" s="190"/>
      <c r="AJ57" s="190"/>
      <c r="AK57" s="191"/>
    </row>
    <row r="58" spans="1:37" ht="19.5" customHeight="1" thickBot="1">
      <c r="A58" s="205"/>
      <c r="B58" s="192" t="s">
        <v>29</v>
      </c>
      <c r="C58" s="193"/>
      <c r="D58" s="193"/>
      <c r="E58" s="193"/>
      <c r="F58" s="194"/>
      <c r="G58" s="195">
        <f>'Budget Tool'!C20</f>
        <v>0</v>
      </c>
      <c r="H58" s="196"/>
      <c r="I58" s="196"/>
      <c r="J58" s="196"/>
      <c r="K58" s="196"/>
      <c r="L58" s="196"/>
      <c r="M58" s="196"/>
      <c r="N58" s="196"/>
      <c r="O58" s="196"/>
      <c r="P58" s="196"/>
      <c r="Q58" s="196"/>
      <c r="R58" s="196"/>
      <c r="S58" s="197"/>
      <c r="T58" s="215">
        <v>0</v>
      </c>
      <c r="U58" s="216"/>
      <c r="V58" s="216"/>
      <c r="W58" s="216"/>
      <c r="X58" s="217"/>
      <c r="Y58" s="218" t="s">
        <v>39</v>
      </c>
      <c r="Z58" s="219"/>
      <c r="AA58" s="219"/>
      <c r="AB58" s="219"/>
      <c r="AC58" s="203">
        <f>'Budget Tool'!H20</f>
        <v>0</v>
      </c>
      <c r="AD58" s="203"/>
      <c r="AE58" s="203"/>
      <c r="AF58" s="219" t="s">
        <v>40</v>
      </c>
      <c r="AG58" s="219"/>
      <c r="AH58" s="203">
        <f>'Budget Tool'!I20</f>
        <v>0</v>
      </c>
      <c r="AI58" s="203"/>
      <c r="AJ58" s="203"/>
      <c r="AK58" s="204"/>
    </row>
    <row r="59" spans="1:37" ht="19.5" customHeight="1" thickTop="1">
      <c r="A59" s="205">
        <v>15</v>
      </c>
      <c r="B59" s="206">
        <f>'Budget Tool'!D21</f>
        <v>0</v>
      </c>
      <c r="C59" s="207"/>
      <c r="D59" s="207"/>
      <c r="E59" s="207"/>
      <c r="F59" s="208"/>
      <c r="G59" s="209">
        <f>'Budget Tool'!E21</f>
        <v>0</v>
      </c>
      <c r="H59" s="210"/>
      <c r="I59" s="210"/>
      <c r="J59" s="210"/>
      <c r="K59" s="210"/>
      <c r="L59" s="210"/>
      <c r="M59" s="211"/>
      <c r="N59" s="206">
        <f>'Budget Tool'!F21</f>
        <v>0</v>
      </c>
      <c r="O59" s="208"/>
      <c r="P59" s="206">
        <f>'Budget Tool'!G21</f>
        <v>0</v>
      </c>
      <c r="Q59" s="207"/>
      <c r="R59" s="207"/>
      <c r="S59" s="208"/>
      <c r="T59" s="212">
        <f>_xlfn.IFERROR(HLOOKUP(B$20,'Budget Tool'!$2:21,20,FALSE),"")</f>
      </c>
      <c r="U59" s="213"/>
      <c r="V59" s="213"/>
      <c r="W59" s="213"/>
      <c r="X59" s="214"/>
      <c r="Y59" s="189"/>
      <c r="Z59" s="190"/>
      <c r="AA59" s="190"/>
      <c r="AB59" s="190"/>
      <c r="AC59" s="190"/>
      <c r="AD59" s="190"/>
      <c r="AE59" s="190"/>
      <c r="AF59" s="190"/>
      <c r="AG59" s="190"/>
      <c r="AH59" s="190"/>
      <c r="AI59" s="190"/>
      <c r="AJ59" s="190"/>
      <c r="AK59" s="191"/>
    </row>
    <row r="60" spans="1:37" ht="19.5" customHeight="1" thickBot="1">
      <c r="A60" s="205"/>
      <c r="B60" s="192" t="s">
        <v>29</v>
      </c>
      <c r="C60" s="193"/>
      <c r="D60" s="193"/>
      <c r="E60" s="193"/>
      <c r="F60" s="194"/>
      <c r="G60" s="195">
        <f>'Budget Tool'!C21</f>
        <v>0</v>
      </c>
      <c r="H60" s="196"/>
      <c r="I60" s="196"/>
      <c r="J60" s="196"/>
      <c r="K60" s="196"/>
      <c r="L60" s="196"/>
      <c r="M60" s="196"/>
      <c r="N60" s="196"/>
      <c r="O60" s="196"/>
      <c r="P60" s="196"/>
      <c r="Q60" s="196"/>
      <c r="R60" s="196"/>
      <c r="S60" s="197"/>
      <c r="T60" s="215">
        <v>0</v>
      </c>
      <c r="U60" s="216"/>
      <c r="V60" s="216"/>
      <c r="W60" s="216"/>
      <c r="X60" s="217"/>
      <c r="Y60" s="218" t="s">
        <v>39</v>
      </c>
      <c r="Z60" s="219"/>
      <c r="AA60" s="219"/>
      <c r="AB60" s="219"/>
      <c r="AC60" s="203">
        <f>'Budget Tool'!H21</f>
        <v>0</v>
      </c>
      <c r="AD60" s="203"/>
      <c r="AE60" s="203"/>
      <c r="AF60" s="219" t="s">
        <v>40</v>
      </c>
      <c r="AG60" s="219"/>
      <c r="AH60" s="203">
        <f>'Budget Tool'!I21</f>
        <v>0</v>
      </c>
      <c r="AI60" s="203"/>
      <c r="AJ60" s="203"/>
      <c r="AK60" s="204"/>
    </row>
    <row r="61" spans="1:37" ht="19.5" customHeight="1" thickTop="1">
      <c r="A61" s="205">
        <v>16</v>
      </c>
      <c r="B61" s="206">
        <f>'Budget Tool'!D22</f>
        <v>0</v>
      </c>
      <c r="C61" s="207"/>
      <c r="D61" s="207"/>
      <c r="E61" s="207"/>
      <c r="F61" s="208"/>
      <c r="G61" s="209">
        <f>'Budget Tool'!E22</f>
        <v>0</v>
      </c>
      <c r="H61" s="210"/>
      <c r="I61" s="210"/>
      <c r="J61" s="210"/>
      <c r="K61" s="210"/>
      <c r="L61" s="210"/>
      <c r="M61" s="211"/>
      <c r="N61" s="206">
        <f>'Budget Tool'!F22</f>
        <v>0</v>
      </c>
      <c r="O61" s="208"/>
      <c r="P61" s="206">
        <f>'Budget Tool'!G22</f>
        <v>0</v>
      </c>
      <c r="Q61" s="207"/>
      <c r="R61" s="207"/>
      <c r="S61" s="208"/>
      <c r="T61" s="212">
        <f>_xlfn.IFERROR(HLOOKUP(B$20,'Budget Tool'!$2:22,21,FALSE),"")</f>
      </c>
      <c r="U61" s="213"/>
      <c r="V61" s="213"/>
      <c r="W61" s="213"/>
      <c r="X61" s="214"/>
      <c r="Y61" s="189"/>
      <c r="Z61" s="190"/>
      <c r="AA61" s="190"/>
      <c r="AB61" s="190"/>
      <c r="AC61" s="190"/>
      <c r="AD61" s="190"/>
      <c r="AE61" s="190"/>
      <c r="AF61" s="190"/>
      <c r="AG61" s="190"/>
      <c r="AH61" s="190"/>
      <c r="AI61" s="190"/>
      <c r="AJ61" s="190"/>
      <c r="AK61" s="191"/>
    </row>
    <row r="62" spans="1:37" ht="19.5" customHeight="1" thickBot="1">
      <c r="A62" s="205"/>
      <c r="B62" s="192" t="s">
        <v>29</v>
      </c>
      <c r="C62" s="193"/>
      <c r="D62" s="193"/>
      <c r="E62" s="193"/>
      <c r="F62" s="194"/>
      <c r="G62" s="195">
        <f>'Budget Tool'!C22</f>
        <v>0</v>
      </c>
      <c r="H62" s="196"/>
      <c r="I62" s="196"/>
      <c r="J62" s="196"/>
      <c r="K62" s="196"/>
      <c r="L62" s="196"/>
      <c r="M62" s="196"/>
      <c r="N62" s="196"/>
      <c r="O62" s="196"/>
      <c r="P62" s="196"/>
      <c r="Q62" s="196"/>
      <c r="R62" s="196"/>
      <c r="S62" s="197"/>
      <c r="T62" s="198">
        <v>0</v>
      </c>
      <c r="U62" s="199"/>
      <c r="V62" s="199"/>
      <c r="W62" s="199"/>
      <c r="X62" s="200"/>
      <c r="Y62" s="201" t="s">
        <v>39</v>
      </c>
      <c r="Z62" s="202"/>
      <c r="AA62" s="202"/>
      <c r="AB62" s="202"/>
      <c r="AC62" s="203">
        <f>'Budget Tool'!H22</f>
        <v>0</v>
      </c>
      <c r="AD62" s="203"/>
      <c r="AE62" s="203"/>
      <c r="AF62" s="202" t="s">
        <v>40</v>
      </c>
      <c r="AG62" s="202"/>
      <c r="AH62" s="203">
        <f>'Budget Tool'!I22</f>
        <v>0</v>
      </c>
      <c r="AI62" s="203"/>
      <c r="AJ62" s="203"/>
      <c r="AK62" s="204"/>
    </row>
    <row r="63" spans="2:37" ht="19.5" customHeight="1">
      <c r="B63" s="272" t="s">
        <v>49</v>
      </c>
      <c r="C63" s="273"/>
      <c r="D63" s="273"/>
      <c r="E63" s="273"/>
      <c r="F63" s="273"/>
      <c r="G63" s="273"/>
      <c r="H63" s="273"/>
      <c r="I63" s="273"/>
      <c r="J63" s="273"/>
      <c r="K63" s="273"/>
      <c r="L63" s="273"/>
      <c r="M63" s="273"/>
      <c r="N63" s="273"/>
      <c r="O63" s="273"/>
      <c r="P63" s="273"/>
      <c r="Q63" s="273"/>
      <c r="R63" s="273"/>
      <c r="S63" s="274"/>
      <c r="T63" s="231">
        <f>SUM(T31,T33,T35,T37,T39,T41,T43,T45,T47,T49,T51,T53,T55,T57,T59,T61)</f>
        <v>0</v>
      </c>
      <c r="U63" s="232"/>
      <c r="V63" s="232"/>
      <c r="W63" s="232"/>
      <c r="X63" s="232"/>
      <c r="Y63" s="275"/>
      <c r="Z63" s="276"/>
      <c r="AA63" s="276"/>
      <c r="AB63" s="276"/>
      <c r="AC63" s="276"/>
      <c r="AD63" s="276"/>
      <c r="AE63" s="276"/>
      <c r="AF63" s="276"/>
      <c r="AG63" s="276"/>
      <c r="AH63" s="276"/>
      <c r="AI63" s="276"/>
      <c r="AJ63" s="276"/>
      <c r="AK63" s="277"/>
    </row>
    <row r="64" spans="1:37" ht="19.5" customHeight="1">
      <c r="A64" s="65" t="s">
        <v>81</v>
      </c>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1"/>
      <c r="AJ64" s="61"/>
      <c r="AK64" s="61"/>
    </row>
    <row r="65" spans="1:37" ht="19.5" customHeight="1">
      <c r="A65" s="66"/>
      <c r="B65" s="63"/>
      <c r="C65" s="63"/>
      <c r="D65" s="67" t="s">
        <v>74</v>
      </c>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223" t="s">
        <v>143</v>
      </c>
      <c r="AG65" s="223"/>
      <c r="AH65" s="223"/>
      <c r="AI65" s="223"/>
      <c r="AJ65" s="223"/>
      <c r="AK65" s="223"/>
    </row>
    <row r="70" spans="2:37" ht="19.5" customHeight="1">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1"/>
      <c r="AJ70" s="61"/>
      <c r="AK70" s="61"/>
    </row>
    <row r="71" spans="2:36" ht="19.5" customHeight="1">
      <c r="B71" s="63"/>
      <c r="C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1"/>
      <c r="AJ71" s="61"/>
    </row>
  </sheetData>
  <sheetProtection password="C1FF" sheet="1" selectLockedCells="1"/>
  <mergeCells count="262">
    <mergeCell ref="A31:A32"/>
    <mergeCell ref="Y31:AK31"/>
    <mergeCell ref="T31:X31"/>
    <mergeCell ref="G32:S32"/>
    <mergeCell ref="T32:X32"/>
    <mergeCell ref="AC32:AE32"/>
    <mergeCell ref="A33:A34"/>
    <mergeCell ref="N33:O33"/>
    <mergeCell ref="AD9:AK9"/>
    <mergeCell ref="T30:X30"/>
    <mergeCell ref="Y33:AK33"/>
    <mergeCell ref="B18:P18"/>
    <mergeCell ref="T20:V20"/>
    <mergeCell ref="C26:AD26"/>
    <mergeCell ref="R18:X18"/>
    <mergeCell ref="A27:AK27"/>
    <mergeCell ref="B63:S63"/>
    <mergeCell ref="AH38:AK38"/>
    <mergeCell ref="Y63:AK63"/>
    <mergeCell ref="AC40:AE40"/>
    <mergeCell ref="AH40:AK40"/>
    <mergeCell ref="AH34:AK34"/>
    <mergeCell ref="N39:O39"/>
    <mergeCell ref="B34:F34"/>
    <mergeCell ref="G34:S34"/>
    <mergeCell ref="B37:F37"/>
    <mergeCell ref="B29:S29"/>
    <mergeCell ref="N30:O30"/>
    <mergeCell ref="AF32:AG32"/>
    <mergeCell ref="P30:S30"/>
    <mergeCell ref="N20:S20"/>
    <mergeCell ref="B30:F30"/>
    <mergeCell ref="G30:M30"/>
    <mergeCell ref="Y30:AK30"/>
    <mergeCell ref="T29:X29"/>
    <mergeCell ref="Y28:AK29"/>
    <mergeCell ref="AF40:AG40"/>
    <mergeCell ref="T43:X43"/>
    <mergeCell ref="Y43:AK43"/>
    <mergeCell ref="P33:S33"/>
    <mergeCell ref="T34:X34"/>
    <mergeCell ref="T33:X33"/>
    <mergeCell ref="AC34:AE34"/>
    <mergeCell ref="Y36:AB36"/>
    <mergeCell ref="AC36:AE36"/>
    <mergeCell ref="AF38:AG38"/>
    <mergeCell ref="A2:AK2"/>
    <mergeCell ref="A4:AK4"/>
    <mergeCell ref="H12:AJ14"/>
    <mergeCell ref="G9:Z9"/>
    <mergeCell ref="G10:Z10"/>
    <mergeCell ref="G31:M31"/>
    <mergeCell ref="N31:O31"/>
    <mergeCell ref="AC6:AK6"/>
    <mergeCell ref="G6:T6"/>
    <mergeCell ref="G7:T7"/>
    <mergeCell ref="A3:AK3"/>
    <mergeCell ref="U7:AB7"/>
    <mergeCell ref="AC7:AK7"/>
    <mergeCell ref="Z20:AA20"/>
    <mergeCell ref="B20:M20"/>
    <mergeCell ref="A12:G14"/>
    <mergeCell ref="Z18:AA18"/>
    <mergeCell ref="U6:AB6"/>
    <mergeCell ref="AC18:AJ18"/>
    <mergeCell ref="AC20:AI20"/>
    <mergeCell ref="T63:X63"/>
    <mergeCell ref="T35:X35"/>
    <mergeCell ref="G40:S40"/>
    <mergeCell ref="B35:F35"/>
    <mergeCell ref="G35:M35"/>
    <mergeCell ref="T40:X40"/>
    <mergeCell ref="G39:M39"/>
    <mergeCell ref="G37:M37"/>
    <mergeCell ref="N37:O37"/>
    <mergeCell ref="P37:S37"/>
    <mergeCell ref="N35:O35"/>
    <mergeCell ref="P35:S35"/>
    <mergeCell ref="Y35:AK35"/>
    <mergeCell ref="AF34:AG34"/>
    <mergeCell ref="B31:F31"/>
    <mergeCell ref="P31:S31"/>
    <mergeCell ref="B32:F32"/>
    <mergeCell ref="B33:F33"/>
    <mergeCell ref="G33:M33"/>
    <mergeCell ref="AH32:AK32"/>
    <mergeCell ref="T39:X39"/>
    <mergeCell ref="Y39:AK39"/>
    <mergeCell ref="Y37:AK37"/>
    <mergeCell ref="T38:X38"/>
    <mergeCell ref="Y38:AB38"/>
    <mergeCell ref="AC38:AE38"/>
    <mergeCell ref="Y40:AB40"/>
    <mergeCell ref="AF36:AG36"/>
    <mergeCell ref="AH36:AK36"/>
    <mergeCell ref="Y32:AB32"/>
    <mergeCell ref="Y34:AB34"/>
    <mergeCell ref="A35:A36"/>
    <mergeCell ref="A37:A38"/>
    <mergeCell ref="A39:A40"/>
    <mergeCell ref="T36:X36"/>
    <mergeCell ref="T37:X37"/>
    <mergeCell ref="B39:F39"/>
    <mergeCell ref="B36:F36"/>
    <mergeCell ref="B38:F38"/>
    <mergeCell ref="P39:S39"/>
    <mergeCell ref="G38:S38"/>
    <mergeCell ref="G43:M43"/>
    <mergeCell ref="N43:O43"/>
    <mergeCell ref="G36:S36"/>
    <mergeCell ref="B40:F40"/>
    <mergeCell ref="B42:F42"/>
    <mergeCell ref="A43:A44"/>
    <mergeCell ref="B43:F43"/>
    <mergeCell ref="B44:F44"/>
    <mergeCell ref="P43:S43"/>
    <mergeCell ref="G44:S44"/>
    <mergeCell ref="T44:X44"/>
    <mergeCell ref="G42:S42"/>
    <mergeCell ref="Y44:AB44"/>
    <mergeCell ref="AC44:AE44"/>
    <mergeCell ref="AF44:AG44"/>
    <mergeCell ref="Y41:AK41"/>
    <mergeCell ref="AH42:AK42"/>
    <mergeCell ref="AH44:AK44"/>
    <mergeCell ref="Y42:AB42"/>
    <mergeCell ref="AC42:AE42"/>
    <mergeCell ref="AF42:AG42"/>
    <mergeCell ref="Y46:AB46"/>
    <mergeCell ref="AC46:AE46"/>
    <mergeCell ref="AF46:AG46"/>
    <mergeCell ref="A41:A42"/>
    <mergeCell ref="B41:F41"/>
    <mergeCell ref="G41:M41"/>
    <mergeCell ref="N41:O41"/>
    <mergeCell ref="P41:S41"/>
    <mergeCell ref="T41:X41"/>
    <mergeCell ref="T42:X42"/>
    <mergeCell ref="AH46:AK46"/>
    <mergeCell ref="B47:F47"/>
    <mergeCell ref="G47:M47"/>
    <mergeCell ref="N47:O47"/>
    <mergeCell ref="P47:S47"/>
    <mergeCell ref="T47:X47"/>
    <mergeCell ref="Y47:AK47"/>
    <mergeCell ref="B46:F46"/>
    <mergeCell ref="G46:S46"/>
    <mergeCell ref="T46:X46"/>
    <mergeCell ref="N49:O49"/>
    <mergeCell ref="P49:S49"/>
    <mergeCell ref="T49:X49"/>
    <mergeCell ref="Y49:AK49"/>
    <mergeCell ref="B48:F48"/>
    <mergeCell ref="G48:S48"/>
    <mergeCell ref="T48:X48"/>
    <mergeCell ref="Y48:AB48"/>
    <mergeCell ref="AC48:AE48"/>
    <mergeCell ref="AF48:AG48"/>
    <mergeCell ref="Y45:AK45"/>
    <mergeCell ref="B50:F50"/>
    <mergeCell ref="G50:S50"/>
    <mergeCell ref="T50:X50"/>
    <mergeCell ref="Y50:AB50"/>
    <mergeCell ref="AC50:AE50"/>
    <mergeCell ref="AF50:AG50"/>
    <mergeCell ref="AH48:AK48"/>
    <mergeCell ref="B49:F49"/>
    <mergeCell ref="G49:M49"/>
    <mergeCell ref="AF65:AK65"/>
    <mergeCell ref="A45:A46"/>
    <mergeCell ref="A47:A48"/>
    <mergeCell ref="A49:A50"/>
    <mergeCell ref="AH50:AK50"/>
    <mergeCell ref="B45:F45"/>
    <mergeCell ref="G45:M45"/>
    <mergeCell ref="N45:O45"/>
    <mergeCell ref="P45:S45"/>
    <mergeCell ref="T45:X45"/>
    <mergeCell ref="A51:A52"/>
    <mergeCell ref="B51:F51"/>
    <mergeCell ref="G51:M51"/>
    <mergeCell ref="N51:O51"/>
    <mergeCell ref="P51:S51"/>
    <mergeCell ref="T51:X51"/>
    <mergeCell ref="Y51:AK51"/>
    <mergeCell ref="B52:F52"/>
    <mergeCell ref="G52:S52"/>
    <mergeCell ref="T52:X52"/>
    <mergeCell ref="Y52:AB52"/>
    <mergeCell ref="AC52:AE52"/>
    <mergeCell ref="AF52:AG52"/>
    <mergeCell ref="AH52:AK52"/>
    <mergeCell ref="A53:A54"/>
    <mergeCell ref="B53:F53"/>
    <mergeCell ref="G53:M53"/>
    <mergeCell ref="N53:O53"/>
    <mergeCell ref="P53:S53"/>
    <mergeCell ref="T53:X53"/>
    <mergeCell ref="Y53:AK53"/>
    <mergeCell ref="B54:F54"/>
    <mergeCell ref="G54:S54"/>
    <mergeCell ref="T54:X54"/>
    <mergeCell ref="Y54:AB54"/>
    <mergeCell ref="AC54:AE54"/>
    <mergeCell ref="AF54:AG54"/>
    <mergeCell ref="AH54:AK54"/>
    <mergeCell ref="A55:A56"/>
    <mergeCell ref="B55:F55"/>
    <mergeCell ref="G55:M55"/>
    <mergeCell ref="N55:O55"/>
    <mergeCell ref="P55:S55"/>
    <mergeCell ref="T55:X55"/>
    <mergeCell ref="Y55:AK55"/>
    <mergeCell ref="B56:F56"/>
    <mergeCell ref="G56:S56"/>
    <mergeCell ref="T56:X56"/>
    <mergeCell ref="Y56:AB56"/>
    <mergeCell ref="AC56:AE56"/>
    <mergeCell ref="AF56:AG56"/>
    <mergeCell ref="AH56:AK56"/>
    <mergeCell ref="A57:A58"/>
    <mergeCell ref="B57:F57"/>
    <mergeCell ref="G57:M57"/>
    <mergeCell ref="N57:O57"/>
    <mergeCell ref="P57:S57"/>
    <mergeCell ref="T57:X57"/>
    <mergeCell ref="Y57:AK57"/>
    <mergeCell ref="B58:F58"/>
    <mergeCell ref="G58:S58"/>
    <mergeCell ref="T58:X58"/>
    <mergeCell ref="Y58:AB58"/>
    <mergeCell ref="AC58:AE58"/>
    <mergeCell ref="AF58:AG58"/>
    <mergeCell ref="AH58:AK58"/>
    <mergeCell ref="A59:A60"/>
    <mergeCell ref="B59:F59"/>
    <mergeCell ref="G59:M59"/>
    <mergeCell ref="N59:O59"/>
    <mergeCell ref="P59:S59"/>
    <mergeCell ref="T59:X59"/>
    <mergeCell ref="Y59:AK59"/>
    <mergeCell ref="B60:F60"/>
    <mergeCell ref="G60:S60"/>
    <mergeCell ref="T60:X60"/>
    <mergeCell ref="Y60:AB60"/>
    <mergeCell ref="AC60:AE60"/>
    <mergeCell ref="AF60:AG60"/>
    <mergeCell ref="AH60:AK60"/>
    <mergeCell ref="A61:A62"/>
    <mergeCell ref="B61:F61"/>
    <mergeCell ref="G61:M61"/>
    <mergeCell ref="N61:O61"/>
    <mergeCell ref="P61:S61"/>
    <mergeCell ref="T61:X61"/>
    <mergeCell ref="Y61:AK61"/>
    <mergeCell ref="B62:F62"/>
    <mergeCell ref="G62:S62"/>
    <mergeCell ref="T62:X62"/>
    <mergeCell ref="Y62:AB62"/>
    <mergeCell ref="AC62:AE62"/>
    <mergeCell ref="AF62:AG62"/>
    <mergeCell ref="AH62:AK62"/>
  </mergeCells>
  <conditionalFormatting sqref="P22:P23">
    <cfRule type="containsText" priority="3" dxfId="1" operator="containsText" stopIfTrue="1" text="&gt; contact SRS Accounting Division for effort and due dates &lt;">
      <formula>NOT(ISERROR(SEARCH("&gt; contact SRS Accounting Division for effort and due dates &lt;",P22)))</formula>
    </cfRule>
  </conditionalFormatting>
  <conditionalFormatting sqref="T63:X63">
    <cfRule type="cellIs" priority="2" dxfId="0" operator="greaterThan" stopIfTrue="1">
      <formula>$T$20</formula>
    </cfRule>
  </conditionalFormatting>
  <conditionalFormatting sqref="Z1">
    <cfRule type="containsText" priority="1" dxfId="0" operator="containsText" stopIfTrue="1" text="&lt;-- Please enter NSF Academic salary. Enter zero if none.">
      <formula>NOT(ISERROR(SEARCH("&lt;-- Please enter NSF Academic salary. Enter zero if none.",Z1)))</formula>
    </cfRule>
  </conditionalFormatting>
  <dataValidations count="1">
    <dataValidation type="list" allowBlank="1" showInputMessage="1" showErrorMessage="1" sqref="B20">
      <formula1>Period</formula1>
    </dataValidation>
  </dataValidations>
  <printOptions horizontalCentered="1"/>
  <pageMargins left="0.25" right="0.25" top="0.25" bottom="0" header="0.2" footer="0.2"/>
  <pageSetup fitToHeight="1" fitToWidth="1" horizontalDpi="600" verticalDpi="600" orientation="portrait" scale="75" r:id="rId3"/>
  <ignoredErrors>
    <ignoredError sqref="G6 T31 T33 T34:X39 U33:X33 G31:S48 B31:F48 T41:X41 U40:X40 T43:X48 U42:X42" unlockedFormula="1"/>
  </ignoredErrors>
  <legacyDrawing r:id="rId2"/>
</worksheet>
</file>

<file path=xl/worksheets/sheet3.xml><?xml version="1.0" encoding="utf-8"?>
<worksheet xmlns="http://schemas.openxmlformats.org/spreadsheetml/2006/main" xmlns:r="http://schemas.openxmlformats.org/officeDocument/2006/relationships">
  <dimension ref="A1:N105"/>
  <sheetViews>
    <sheetView zoomScale="160" zoomScaleNormal="160" workbookViewId="0" topLeftCell="A1">
      <selection activeCell="A1" sqref="A1"/>
    </sheetView>
  </sheetViews>
  <sheetFormatPr defaultColWidth="9.140625" defaultRowHeight="12.75"/>
  <cols>
    <col min="1" max="1" width="3.7109375" style="70" customWidth="1"/>
    <col min="2" max="10" width="9.140625" style="1" customWidth="1"/>
    <col min="11" max="11" width="4.28125" style="1" customWidth="1"/>
    <col min="12" max="16384" width="9.140625" style="1" customWidth="1"/>
  </cols>
  <sheetData>
    <row r="1" spans="2:12" ht="14.25">
      <c r="B1" s="288" t="s">
        <v>95</v>
      </c>
      <c r="C1" s="288"/>
      <c r="D1" s="288"/>
      <c r="E1" s="288"/>
      <c r="F1" s="288"/>
      <c r="G1" s="288"/>
      <c r="H1" s="288"/>
      <c r="I1" s="288"/>
      <c r="J1" s="288"/>
      <c r="K1" s="71"/>
      <c r="L1" s="71"/>
    </row>
    <row r="2" ht="9.75" customHeight="1"/>
    <row r="3" ht="8.25" customHeight="1"/>
    <row r="4" spans="1:2" ht="12.75">
      <c r="A4" s="70" t="s">
        <v>0</v>
      </c>
      <c r="B4" s="1" t="s">
        <v>96</v>
      </c>
    </row>
    <row r="5" spans="2:10" ht="12.75" customHeight="1">
      <c r="B5" s="72" t="s">
        <v>69</v>
      </c>
      <c r="J5" s="72"/>
    </row>
    <row r="6" ht="3" customHeight="1"/>
    <row r="7" spans="1:2" ht="12.75">
      <c r="A7" s="70" t="s">
        <v>1</v>
      </c>
      <c r="B7" s="1" t="s">
        <v>97</v>
      </c>
    </row>
    <row r="8" ht="3" customHeight="1"/>
    <row r="9" spans="1:2" ht="12.75">
      <c r="A9" s="70" t="s">
        <v>2</v>
      </c>
      <c r="B9" s="73" t="s">
        <v>44</v>
      </c>
    </row>
    <row r="10" spans="1:2" s="76" customFormat="1" ht="12.75">
      <c r="A10" s="74"/>
      <c r="B10" s="76" t="s">
        <v>122</v>
      </c>
    </row>
    <row r="11" spans="1:14" s="76" customFormat="1" ht="12.75">
      <c r="A11" s="74"/>
      <c r="B11" s="118" t="s">
        <v>147</v>
      </c>
      <c r="F11" s="119"/>
      <c r="G11" s="120"/>
      <c r="H11" s="119"/>
      <c r="I11" s="119"/>
      <c r="J11" s="119"/>
      <c r="K11" s="119"/>
      <c r="L11" s="119"/>
      <c r="M11" s="119"/>
      <c r="N11" s="119"/>
    </row>
    <row r="12" ht="3" customHeight="1"/>
    <row r="13" spans="1:2" s="76" customFormat="1" ht="12.75">
      <c r="A13" s="74" t="s">
        <v>3</v>
      </c>
      <c r="B13" s="75" t="s">
        <v>82</v>
      </c>
    </row>
    <row r="14" ht="3" customHeight="1"/>
    <row r="15" spans="1:2" ht="12.75">
      <c r="A15" s="70" t="s">
        <v>4</v>
      </c>
      <c r="B15" s="1" t="s">
        <v>45</v>
      </c>
    </row>
    <row r="16" ht="12.75">
      <c r="B16" s="1" t="s">
        <v>134</v>
      </c>
    </row>
    <row r="17" ht="12.75">
      <c r="B17" s="1" t="s">
        <v>146</v>
      </c>
    </row>
    <row r="18" ht="3" customHeight="1"/>
    <row r="19" spans="1:2" ht="12.75">
      <c r="A19" s="70" t="s">
        <v>5</v>
      </c>
      <c r="B19" s="1" t="s">
        <v>50</v>
      </c>
    </row>
    <row r="20" ht="12.75">
      <c r="B20" s="1" t="s">
        <v>83</v>
      </c>
    </row>
    <row r="21" ht="12.75">
      <c r="B21" s="1" t="s">
        <v>51</v>
      </c>
    </row>
    <row r="22" ht="3" customHeight="1"/>
    <row r="23" spans="1:2" ht="12.75">
      <c r="A23" s="70" t="s">
        <v>21</v>
      </c>
      <c r="B23" s="1" t="s">
        <v>71</v>
      </c>
    </row>
    <row r="24" ht="12.75">
      <c r="B24" s="72" t="s">
        <v>148</v>
      </c>
    </row>
    <row r="25" ht="12.75">
      <c r="B25" s="72" t="s">
        <v>84</v>
      </c>
    </row>
    <row r="26" ht="12.75">
      <c r="B26" s="1" t="s">
        <v>70</v>
      </c>
    </row>
    <row r="27" ht="12.75">
      <c r="B27" s="1" t="s">
        <v>72</v>
      </c>
    </row>
    <row r="28" ht="12.75">
      <c r="B28" s="69" t="s">
        <v>85</v>
      </c>
    </row>
    <row r="29" ht="7.5" customHeight="1">
      <c r="B29" s="72"/>
    </row>
    <row r="30" spans="1:11" ht="12.75">
      <c r="A30" s="70" t="s">
        <v>31</v>
      </c>
      <c r="B30" s="77" t="s">
        <v>86</v>
      </c>
      <c r="C30" s="76"/>
      <c r="D30" s="76"/>
      <c r="E30" s="76"/>
      <c r="F30" s="76"/>
      <c r="G30" s="76"/>
      <c r="H30" s="76"/>
      <c r="I30" s="76"/>
      <c r="J30" s="76"/>
      <c r="K30" s="76"/>
    </row>
    <row r="31" spans="2:11" ht="14.25" customHeight="1">
      <c r="B31" s="68" t="s">
        <v>135</v>
      </c>
      <c r="C31" s="76"/>
      <c r="D31" s="76"/>
      <c r="E31" s="76"/>
      <c r="F31" s="76"/>
      <c r="G31" s="76"/>
      <c r="H31" s="76"/>
      <c r="I31" s="76"/>
      <c r="J31" s="76"/>
      <c r="K31" s="76"/>
    </row>
    <row r="32" spans="2:11" ht="14.25" customHeight="1">
      <c r="B32" s="68" t="s">
        <v>140</v>
      </c>
      <c r="C32" s="76"/>
      <c r="D32" s="76"/>
      <c r="E32" s="76"/>
      <c r="F32" s="76"/>
      <c r="G32" s="76"/>
      <c r="H32" s="76"/>
      <c r="I32" s="76"/>
      <c r="J32" s="76"/>
      <c r="K32" s="76"/>
    </row>
    <row r="33" spans="2:11" ht="14.25" customHeight="1">
      <c r="B33" s="68" t="s">
        <v>150</v>
      </c>
      <c r="C33" s="76"/>
      <c r="D33" s="76"/>
      <c r="E33" s="76"/>
      <c r="F33" s="76"/>
      <c r="G33" s="76"/>
      <c r="H33" s="76"/>
      <c r="I33" s="76"/>
      <c r="J33" s="76"/>
      <c r="K33" s="76"/>
    </row>
    <row r="34" ht="14.25" customHeight="1">
      <c r="B34" s="78" t="s">
        <v>127</v>
      </c>
    </row>
    <row r="35" spans="2:3" ht="14.25" customHeight="1">
      <c r="B35" s="78" t="s">
        <v>128</v>
      </c>
      <c r="C35" s="69"/>
    </row>
    <row r="36" ht="6" customHeight="1">
      <c r="B36" s="78"/>
    </row>
    <row r="37" spans="1:10" s="76" customFormat="1" ht="15">
      <c r="A37" s="70" t="s">
        <v>52</v>
      </c>
      <c r="B37" s="68" t="s">
        <v>87</v>
      </c>
      <c r="C37" s="75"/>
      <c r="D37" s="75"/>
      <c r="E37" s="75"/>
      <c r="F37" s="75"/>
      <c r="G37" s="75"/>
      <c r="H37" s="80"/>
      <c r="I37" s="75"/>
      <c r="J37" s="75"/>
    </row>
    <row r="38" spans="1:11" ht="15" customHeight="1">
      <c r="A38" s="1"/>
      <c r="B38" s="69" t="s">
        <v>98</v>
      </c>
      <c r="C38" s="69"/>
      <c r="D38" s="69"/>
      <c r="E38" s="69"/>
      <c r="F38" s="69"/>
      <c r="G38" s="69"/>
      <c r="H38" s="75"/>
      <c r="I38" s="75"/>
      <c r="J38" s="75"/>
      <c r="K38" s="76"/>
    </row>
    <row r="39" spans="1:11" ht="15" customHeight="1">
      <c r="A39" s="1"/>
      <c r="B39" s="1" t="s">
        <v>129</v>
      </c>
      <c r="C39" s="69"/>
      <c r="D39" s="69"/>
      <c r="E39" s="69"/>
      <c r="F39" s="69"/>
      <c r="G39" s="69"/>
      <c r="H39" s="75"/>
      <c r="I39" s="75"/>
      <c r="J39" s="75"/>
      <c r="K39" s="76"/>
    </row>
    <row r="40" spans="1:11" ht="15" customHeight="1">
      <c r="A40" s="1"/>
      <c r="B40" s="69" t="s">
        <v>99</v>
      </c>
      <c r="C40" s="69"/>
      <c r="D40" s="69"/>
      <c r="E40" s="69"/>
      <c r="F40" s="69"/>
      <c r="G40" s="69"/>
      <c r="H40" s="80"/>
      <c r="I40" s="75"/>
      <c r="J40" s="75"/>
      <c r="K40" s="76"/>
    </row>
    <row r="41" spans="1:11" ht="6" customHeight="1">
      <c r="A41" s="1"/>
      <c r="B41" s="69"/>
      <c r="C41" s="69"/>
      <c r="D41" s="69"/>
      <c r="E41" s="69"/>
      <c r="F41" s="69"/>
      <c r="G41" s="69"/>
      <c r="H41" s="80"/>
      <c r="I41" s="75"/>
      <c r="J41" s="75"/>
      <c r="K41" s="76"/>
    </row>
    <row r="42" spans="1:2" ht="14.25" customHeight="1">
      <c r="A42" s="70" t="s">
        <v>46</v>
      </c>
      <c r="B42" s="78" t="s">
        <v>136</v>
      </c>
    </row>
    <row r="43" ht="14.25" customHeight="1">
      <c r="B43" s="78" t="s">
        <v>88</v>
      </c>
    </row>
    <row r="44" spans="2:3" ht="14.25" customHeight="1">
      <c r="B44" s="79" t="s">
        <v>10</v>
      </c>
      <c r="C44" s="69" t="s">
        <v>100</v>
      </c>
    </row>
    <row r="45" spans="2:3" ht="14.25" customHeight="1">
      <c r="B45" s="79" t="s">
        <v>10</v>
      </c>
      <c r="C45" s="69" t="s">
        <v>101</v>
      </c>
    </row>
    <row r="46" spans="2:3" ht="14.25" customHeight="1">
      <c r="B46" s="79" t="s">
        <v>10</v>
      </c>
      <c r="C46" s="69" t="s">
        <v>89</v>
      </c>
    </row>
    <row r="47" spans="2:3" ht="14.25" customHeight="1">
      <c r="B47" s="79" t="s">
        <v>10</v>
      </c>
      <c r="C47" s="69" t="s">
        <v>90</v>
      </c>
    </row>
    <row r="48" spans="2:4" ht="14.25" customHeight="1">
      <c r="B48" s="79" t="s">
        <v>10</v>
      </c>
      <c r="C48" s="69" t="s">
        <v>91</v>
      </c>
      <c r="D48" s="69"/>
    </row>
    <row r="49" ht="6" customHeight="1">
      <c r="B49" s="72"/>
    </row>
    <row r="50" spans="1:2" ht="14.25" customHeight="1">
      <c r="A50" s="70" t="s">
        <v>53</v>
      </c>
      <c r="B50" s="78" t="s">
        <v>102</v>
      </c>
    </row>
    <row r="51" ht="14.25" customHeight="1">
      <c r="B51" s="78" t="s">
        <v>103</v>
      </c>
    </row>
    <row r="52" ht="6" customHeight="1">
      <c r="B52" s="72"/>
    </row>
    <row r="53" spans="1:2" ht="14.25" customHeight="1">
      <c r="A53" s="70" t="s">
        <v>54</v>
      </c>
      <c r="B53" s="69" t="s">
        <v>123</v>
      </c>
    </row>
    <row r="54" ht="6" customHeight="1">
      <c r="B54" s="72"/>
    </row>
    <row r="55" spans="1:2" s="121" customFormat="1" ht="12.75">
      <c r="A55" s="74" t="s">
        <v>92</v>
      </c>
      <c r="B55" s="78" t="s">
        <v>93</v>
      </c>
    </row>
    <row r="56" spans="1:5" s="75" customFormat="1" ht="12.75">
      <c r="A56" s="122"/>
      <c r="E56" s="121"/>
    </row>
    <row r="57" spans="2:10" ht="12.75">
      <c r="B57" s="81" t="s">
        <v>124</v>
      </c>
      <c r="C57" s="76"/>
      <c r="D57" s="76"/>
      <c r="E57" s="76"/>
      <c r="F57" s="76"/>
      <c r="G57" s="76"/>
      <c r="H57" s="76"/>
      <c r="I57" s="76"/>
      <c r="J57" s="76"/>
    </row>
    <row r="58" spans="3:10" ht="3" customHeight="1">
      <c r="C58" s="76"/>
      <c r="D58" s="76"/>
      <c r="E58" s="76"/>
      <c r="F58" s="76"/>
      <c r="G58" s="76"/>
      <c r="H58" s="76"/>
      <c r="I58" s="76"/>
      <c r="J58" s="76"/>
    </row>
    <row r="59" spans="2:10" ht="12.75">
      <c r="B59" s="1" t="s">
        <v>32</v>
      </c>
      <c r="C59" s="76"/>
      <c r="D59" s="76"/>
      <c r="E59" s="76"/>
      <c r="F59" s="76"/>
      <c r="G59" s="76"/>
      <c r="H59" s="76"/>
      <c r="I59" s="76"/>
      <c r="J59" s="76"/>
    </row>
    <row r="60" spans="2:10" ht="12.75">
      <c r="B60" s="1" t="s">
        <v>33</v>
      </c>
      <c r="C60" s="76"/>
      <c r="D60" s="76"/>
      <c r="E60" s="76"/>
      <c r="F60" s="76"/>
      <c r="G60" s="76"/>
      <c r="H60" s="76"/>
      <c r="I60" s="76"/>
      <c r="J60" s="76"/>
    </row>
    <row r="61" ht="3" customHeight="1"/>
    <row r="62" ht="3" customHeight="1"/>
    <row r="64" ht="14.25" customHeight="1"/>
    <row r="65" ht="3" customHeight="1"/>
    <row r="67" spans="1:2" ht="3" customHeight="1">
      <c r="A67" s="1"/>
      <c r="B67" s="82"/>
    </row>
    <row r="71" ht="4.5" customHeight="1"/>
    <row r="72" spans="1:2" ht="6" customHeight="1">
      <c r="A72" s="1"/>
      <c r="B72" s="83"/>
    </row>
    <row r="73" ht="12.75" customHeight="1">
      <c r="B73" s="84"/>
    </row>
    <row r="74" ht="3" customHeight="1">
      <c r="B74" s="85"/>
    </row>
    <row r="75" ht="12.75">
      <c r="B75" s="86"/>
    </row>
    <row r="76" ht="3" customHeight="1">
      <c r="B76" s="83"/>
    </row>
    <row r="77" ht="12" customHeight="1">
      <c r="B77" s="87"/>
    </row>
    <row r="78" ht="3" customHeight="1">
      <c r="B78" s="83"/>
    </row>
    <row r="79" spans="2:6" ht="12.75" customHeight="1">
      <c r="B79" s="88"/>
      <c r="C79" s="88"/>
      <c r="D79" s="88"/>
      <c r="E79" s="88"/>
      <c r="F79" s="88"/>
    </row>
    <row r="80" spans="2:6" ht="3" customHeight="1">
      <c r="B80" s="88"/>
      <c r="C80" s="88"/>
      <c r="D80" s="88"/>
      <c r="E80" s="88"/>
      <c r="F80" s="88"/>
    </row>
    <row r="81" spans="2:6" ht="12.75" customHeight="1">
      <c r="B81" s="88"/>
      <c r="C81" s="88"/>
      <c r="D81" s="88"/>
      <c r="E81" s="88"/>
      <c r="F81" s="88"/>
    </row>
    <row r="82" spans="2:6" ht="3" customHeight="1">
      <c r="B82" s="88"/>
      <c r="C82" s="88"/>
      <c r="D82" s="88"/>
      <c r="E82" s="88"/>
      <c r="F82" s="88"/>
    </row>
    <row r="83" spans="2:6" ht="12" customHeight="1">
      <c r="B83" s="88"/>
      <c r="C83" s="88"/>
      <c r="D83" s="88"/>
      <c r="E83" s="88"/>
      <c r="F83" s="88"/>
    </row>
    <row r="84" spans="2:6" ht="3" customHeight="1">
      <c r="B84" s="88"/>
      <c r="C84" s="88"/>
      <c r="D84" s="88"/>
      <c r="E84" s="88"/>
      <c r="F84" s="88"/>
    </row>
    <row r="85" spans="2:6" ht="12.75" customHeight="1">
      <c r="B85" s="88"/>
      <c r="C85" s="88"/>
      <c r="D85" s="88"/>
      <c r="E85" s="88"/>
      <c r="F85" s="89"/>
    </row>
    <row r="86" spans="2:6" ht="3" customHeight="1">
      <c r="B86" s="88"/>
      <c r="C86" s="88"/>
      <c r="D86" s="88"/>
      <c r="E86" s="88"/>
      <c r="F86" s="88"/>
    </row>
    <row r="87" spans="2:6" ht="12.75" customHeight="1">
      <c r="B87" s="88"/>
      <c r="C87" s="88"/>
      <c r="D87" s="88"/>
      <c r="E87" s="88"/>
      <c r="F87" s="88"/>
    </row>
    <row r="88" spans="2:6" ht="3" customHeight="1">
      <c r="B88" s="88"/>
      <c r="C88" s="88"/>
      <c r="D88" s="88"/>
      <c r="E88" s="88"/>
      <c r="F88" s="88"/>
    </row>
    <row r="89" spans="2:9" ht="12.75" customHeight="1">
      <c r="B89" s="88"/>
      <c r="C89" s="88"/>
      <c r="D89" s="88"/>
      <c r="E89" s="88"/>
      <c r="F89" s="88"/>
      <c r="G89" s="90"/>
      <c r="H89" s="90"/>
      <c r="I89" s="90"/>
    </row>
    <row r="90" spans="2:6" ht="3" customHeight="1">
      <c r="B90" s="88"/>
      <c r="C90" s="88"/>
      <c r="D90" s="88"/>
      <c r="E90" s="88"/>
      <c r="F90" s="88"/>
    </row>
    <row r="91" spans="2:6" ht="12.75" customHeight="1">
      <c r="B91" s="88"/>
      <c r="C91" s="88"/>
      <c r="D91" s="88"/>
      <c r="E91" s="88"/>
      <c r="F91" s="88"/>
    </row>
    <row r="92" spans="2:6" ht="3" customHeight="1">
      <c r="B92" s="88"/>
      <c r="C92" s="88"/>
      <c r="D92" s="88"/>
      <c r="E92" s="88"/>
      <c r="F92" s="88"/>
    </row>
    <row r="93" spans="2:6" ht="3" customHeight="1">
      <c r="B93" s="88"/>
      <c r="C93" s="88"/>
      <c r="D93" s="88"/>
      <c r="E93" s="88"/>
      <c r="F93" s="88"/>
    </row>
    <row r="94" spans="2:6" ht="3" customHeight="1">
      <c r="B94" s="88"/>
      <c r="C94" s="88"/>
      <c r="D94" s="88"/>
      <c r="E94" s="88"/>
      <c r="F94" s="88"/>
    </row>
    <row r="95" spans="2:6" ht="3" customHeight="1">
      <c r="B95" s="88"/>
      <c r="C95" s="88"/>
      <c r="D95" s="88"/>
      <c r="E95" s="88"/>
      <c r="F95" s="88"/>
    </row>
    <row r="103" ht="3" customHeight="1"/>
    <row r="105" ht="12.75">
      <c r="L105" s="59"/>
    </row>
  </sheetData>
  <sheetProtection password="C1FF" sheet="1"/>
  <mergeCells count="1">
    <mergeCell ref="B1:J1"/>
  </mergeCells>
  <printOptions/>
  <pageMargins left="0.7" right="0.7" top="0.75" bottom="0.75" header="0.3" footer="0.3"/>
  <pageSetup horizontalDpi="600" verticalDpi="600" orientation="portrait" r:id="rId1"/>
  <headerFooter>
    <oddFooter>&amp;REXC LVS Instructions
</oddFooter>
  </headerFooter>
</worksheet>
</file>

<file path=xl/worksheets/sheet4.xml><?xml version="1.0" encoding="utf-8"?>
<worksheet xmlns="http://schemas.openxmlformats.org/spreadsheetml/2006/main" xmlns:r="http://schemas.openxmlformats.org/officeDocument/2006/relationships">
  <dimension ref="A1:DB59"/>
  <sheetViews>
    <sheetView showGridLines="0" zoomScaleSheetLayoutView="100" workbookViewId="0" topLeftCell="A2">
      <selection activeCell="G5" sqref="G5:T5"/>
    </sheetView>
  </sheetViews>
  <sheetFormatPr defaultColWidth="2.7109375" defaultRowHeight="19.5" customHeight="1"/>
  <cols>
    <col min="1" max="13" width="2.7109375" style="1" customWidth="1"/>
    <col min="14" max="17" width="3.140625" style="1" customWidth="1"/>
    <col min="18" max="18" width="3.7109375" style="1" customWidth="1"/>
    <col min="19" max="19" width="3.140625" style="1" customWidth="1"/>
    <col min="20" max="21" width="2.7109375" style="1" customWidth="1"/>
    <col min="22" max="22" width="4.8515625" style="1" customWidth="1"/>
    <col min="23" max="37" width="2.7109375" style="1" customWidth="1"/>
    <col min="38" max="104" width="2.7109375" style="9" customWidth="1"/>
    <col min="105" max="16384" width="2.7109375" style="1" customWidth="1"/>
  </cols>
  <sheetData>
    <row r="1" spans="1:38" ht="19.5" customHeight="1">
      <c r="A1" s="233" t="s">
        <v>151</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36"/>
    </row>
    <row r="2" spans="1:38" ht="19.5" customHeight="1">
      <c r="A2" s="233" t="s">
        <v>68</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36"/>
    </row>
    <row r="3" spans="1:104" s="2" customFormat="1" ht="10.5" customHeight="1">
      <c r="A3" s="244" t="s">
        <v>43</v>
      </c>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37"/>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row>
    <row r="4" spans="8:104" s="3" customFormat="1" ht="5.25" customHeight="1">
      <c r="H4" s="4"/>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row>
    <row r="5" spans="1:104" s="3" customFormat="1" ht="15" customHeight="1">
      <c r="A5" s="17" t="s">
        <v>7</v>
      </c>
      <c r="G5" s="289" t="s">
        <v>104</v>
      </c>
      <c r="H5" s="289"/>
      <c r="I5" s="289"/>
      <c r="J5" s="289"/>
      <c r="K5" s="289"/>
      <c r="L5" s="289"/>
      <c r="M5" s="289"/>
      <c r="N5" s="289"/>
      <c r="O5" s="289"/>
      <c r="P5" s="289"/>
      <c r="Q5" s="289"/>
      <c r="R5" s="289"/>
      <c r="S5" s="289"/>
      <c r="T5" s="289"/>
      <c r="U5" s="241" t="s">
        <v>6</v>
      </c>
      <c r="V5" s="241"/>
      <c r="W5" s="241"/>
      <c r="X5" s="241"/>
      <c r="Y5" s="241"/>
      <c r="Z5" s="241"/>
      <c r="AA5" s="241"/>
      <c r="AB5" s="241"/>
      <c r="AC5" s="289" t="s">
        <v>34</v>
      </c>
      <c r="AD5" s="289"/>
      <c r="AE5" s="289"/>
      <c r="AF5" s="289"/>
      <c r="AG5" s="289"/>
      <c r="AH5" s="289"/>
      <c r="AI5" s="289"/>
      <c r="AJ5" s="289"/>
      <c r="AK5" s="289"/>
      <c r="AL5" s="20"/>
      <c r="AM5" s="20"/>
      <c r="AN5" s="20"/>
      <c r="AO5" s="20"/>
      <c r="AP5" s="20"/>
      <c r="AQ5" s="20"/>
      <c r="AR5" s="20"/>
      <c r="AS5" s="20"/>
      <c r="AT5" s="20"/>
      <c r="AU5" s="20"/>
      <c r="AV5" s="20"/>
      <c r="AW5" s="20"/>
      <c r="AX5" s="20"/>
      <c r="AY5" s="20"/>
      <c r="AZ5" s="20"/>
      <c r="BA5" s="20"/>
      <c r="BB5" s="20"/>
      <c r="BC5" s="20"/>
      <c r="BD5" s="20"/>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row>
    <row r="6" spans="5:104" s="3" customFormat="1" ht="17.25" customHeight="1">
      <c r="E6" s="7"/>
      <c r="F6" s="7"/>
      <c r="G6" s="249" t="s">
        <v>105</v>
      </c>
      <c r="H6" s="249"/>
      <c r="I6" s="249"/>
      <c r="J6" s="249"/>
      <c r="K6" s="249"/>
      <c r="L6" s="249"/>
      <c r="M6" s="249"/>
      <c r="N6" s="249"/>
      <c r="O6" s="249"/>
      <c r="P6" s="249"/>
      <c r="Q6" s="249"/>
      <c r="R6" s="249"/>
      <c r="S6" s="249"/>
      <c r="T6" s="249"/>
      <c r="U6" s="234" t="s">
        <v>22</v>
      </c>
      <c r="V6" s="234"/>
      <c r="W6" s="234"/>
      <c r="X6" s="234"/>
      <c r="Y6" s="234"/>
      <c r="Z6" s="234"/>
      <c r="AA6" s="234"/>
      <c r="AB6" s="234"/>
      <c r="AC6" s="290" t="s">
        <v>55</v>
      </c>
      <c r="AD6" s="290"/>
      <c r="AE6" s="290"/>
      <c r="AF6" s="290"/>
      <c r="AG6" s="290"/>
      <c r="AH6" s="290"/>
      <c r="AI6" s="290"/>
      <c r="AJ6" s="290"/>
      <c r="AK6" s="290"/>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row>
    <row r="7" spans="5:104" s="3" customFormat="1" ht="5.25" customHeight="1">
      <c r="E7" s="7"/>
      <c r="F7" s="7"/>
      <c r="G7" s="6"/>
      <c r="J7" s="7"/>
      <c r="K7" s="7"/>
      <c r="T7" s="5"/>
      <c r="U7" s="39"/>
      <c r="V7" s="39"/>
      <c r="W7" s="39"/>
      <c r="X7" s="39"/>
      <c r="Y7" s="39"/>
      <c r="Z7" s="39"/>
      <c r="AA7" s="39"/>
      <c r="AB7" s="39"/>
      <c r="AC7" s="40"/>
      <c r="AD7" s="40"/>
      <c r="AE7" s="40"/>
      <c r="AF7" s="40"/>
      <c r="AG7" s="40"/>
      <c r="AH7" s="40"/>
      <c r="AI7" s="40"/>
      <c r="AJ7" s="40"/>
      <c r="AK7" s="40"/>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row>
    <row r="8" spans="7:104" s="3" customFormat="1" ht="15" customHeight="1">
      <c r="G8" s="291" t="s">
        <v>35</v>
      </c>
      <c r="H8" s="291"/>
      <c r="I8" s="291"/>
      <c r="J8" s="291"/>
      <c r="K8" s="291"/>
      <c r="L8" s="291"/>
      <c r="M8" s="291"/>
      <c r="N8" s="291"/>
      <c r="O8" s="291"/>
      <c r="P8" s="291"/>
      <c r="Q8" s="291"/>
      <c r="R8" s="291"/>
      <c r="S8" s="291"/>
      <c r="T8" s="291"/>
      <c r="U8" s="291"/>
      <c r="V8" s="291"/>
      <c r="W8" s="291"/>
      <c r="X8" s="291"/>
      <c r="Y8" s="291"/>
      <c r="Z8" s="291"/>
      <c r="AC8" s="38" t="s">
        <v>19</v>
      </c>
      <c r="AD8" s="292">
        <v>44317</v>
      </c>
      <c r="AE8" s="293"/>
      <c r="AF8" s="293"/>
      <c r="AG8" s="293"/>
      <c r="AH8" s="293"/>
      <c r="AI8" s="293"/>
      <c r="AJ8" s="293"/>
      <c r="AK8" s="293"/>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row>
    <row r="9" spans="7:26" ht="12.75">
      <c r="G9" s="247" t="s">
        <v>8</v>
      </c>
      <c r="H9" s="247"/>
      <c r="I9" s="247"/>
      <c r="J9" s="247"/>
      <c r="K9" s="247"/>
      <c r="L9" s="247"/>
      <c r="M9" s="247"/>
      <c r="N9" s="247"/>
      <c r="O9" s="247"/>
      <c r="P9" s="247"/>
      <c r="Q9" s="247"/>
      <c r="R9" s="247"/>
      <c r="S9" s="247"/>
      <c r="T9" s="247"/>
      <c r="U9" s="247"/>
      <c r="V9" s="247"/>
      <c r="W9" s="247"/>
      <c r="X9" s="247"/>
      <c r="Y9" s="247"/>
      <c r="Z9" s="247"/>
    </row>
    <row r="10" spans="1:30" s="9" customFormat="1" ht="4.5" customHeight="1">
      <c r="A10" s="16"/>
      <c r="D10" s="16"/>
      <c r="E10" s="14"/>
      <c r="F10" s="14"/>
      <c r="G10" s="14"/>
      <c r="H10" s="14"/>
      <c r="I10" s="32"/>
      <c r="J10" s="32"/>
      <c r="K10" s="32"/>
      <c r="L10" s="32"/>
      <c r="M10" s="32"/>
      <c r="N10" s="32"/>
      <c r="O10" s="32"/>
      <c r="P10" s="33"/>
      <c r="Q10" s="33"/>
      <c r="R10" s="33"/>
      <c r="S10" s="33"/>
      <c r="T10" s="33"/>
      <c r="U10" s="33"/>
      <c r="V10" s="33"/>
      <c r="W10" s="33"/>
      <c r="X10" s="33"/>
      <c r="Y10" s="33"/>
      <c r="Z10" s="34"/>
      <c r="AA10" s="27"/>
      <c r="AB10" s="27"/>
      <c r="AC10" s="27"/>
      <c r="AD10" s="32"/>
    </row>
    <row r="11" spans="1:104" s="18" customFormat="1" ht="19.5" customHeight="1">
      <c r="A11" s="238" t="s">
        <v>9</v>
      </c>
      <c r="B11" s="238"/>
      <c r="C11" s="238"/>
      <c r="D11" s="238"/>
      <c r="E11" s="238"/>
      <c r="F11" s="238"/>
      <c r="G11" s="238"/>
      <c r="H11" s="245" t="s">
        <v>131</v>
      </c>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row>
    <row r="12" spans="1:104" s="3" customFormat="1" ht="7.5" customHeight="1">
      <c r="A12" s="238"/>
      <c r="B12" s="238"/>
      <c r="C12" s="238"/>
      <c r="D12" s="238"/>
      <c r="E12" s="238"/>
      <c r="F12" s="238"/>
      <c r="G12" s="238"/>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row>
    <row r="13" spans="1:104" s="3" customFormat="1" ht="12" customHeight="1">
      <c r="A13" s="238"/>
      <c r="B13" s="238"/>
      <c r="C13" s="238"/>
      <c r="D13" s="238"/>
      <c r="E13" s="238"/>
      <c r="F13" s="238"/>
      <c r="G13" s="238"/>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row>
    <row r="14" spans="1:34" ht="6" customHeight="1">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row>
    <row r="15" spans="1:30" s="9" customFormat="1" ht="15" customHeight="1">
      <c r="A15" s="16" t="s">
        <v>38</v>
      </c>
      <c r="D15" s="16"/>
      <c r="E15" s="14"/>
      <c r="F15" s="14"/>
      <c r="G15" s="14"/>
      <c r="H15" s="14"/>
      <c r="I15" s="32"/>
      <c r="J15" s="32"/>
      <c r="K15" s="32"/>
      <c r="L15" s="32"/>
      <c r="M15" s="32"/>
      <c r="N15" s="32"/>
      <c r="O15" s="32"/>
      <c r="P15" s="33"/>
      <c r="Q15" s="33"/>
      <c r="R15" s="33"/>
      <c r="S15" s="33"/>
      <c r="T15" s="33"/>
      <c r="U15" s="33"/>
      <c r="V15" s="33"/>
      <c r="W15" s="33"/>
      <c r="X15" s="33"/>
      <c r="Y15" s="33"/>
      <c r="Z15" s="34"/>
      <c r="AA15" s="27"/>
      <c r="AB15" s="27"/>
      <c r="AC15" s="27"/>
      <c r="AD15" s="32"/>
    </row>
    <row r="16" spans="1:30" s="9" customFormat="1" ht="4.5" customHeight="1">
      <c r="A16" s="16"/>
      <c r="D16" s="16"/>
      <c r="E16" s="14"/>
      <c r="F16" s="14"/>
      <c r="G16" s="14"/>
      <c r="H16" s="14"/>
      <c r="I16" s="32"/>
      <c r="J16" s="32"/>
      <c r="K16" s="32"/>
      <c r="L16" s="32"/>
      <c r="M16" s="32"/>
      <c r="N16" s="32"/>
      <c r="O16" s="32"/>
      <c r="P16" s="33"/>
      <c r="Q16" s="33"/>
      <c r="R16" s="33"/>
      <c r="S16" s="33"/>
      <c r="T16" s="33"/>
      <c r="U16" s="33"/>
      <c r="V16" s="33"/>
      <c r="W16" s="33"/>
      <c r="X16" s="33"/>
      <c r="Y16" s="33"/>
      <c r="Z16" s="34"/>
      <c r="AA16" s="27"/>
      <c r="AB16" s="27"/>
      <c r="AC16" s="27"/>
      <c r="AD16" s="32"/>
    </row>
    <row r="17" spans="1:36" s="9" customFormat="1" ht="12.75" customHeight="1">
      <c r="A17" s="27"/>
      <c r="B17" s="282" t="s">
        <v>11</v>
      </c>
      <c r="C17" s="282"/>
      <c r="D17" s="282"/>
      <c r="E17" s="282"/>
      <c r="F17" s="282"/>
      <c r="G17" s="282"/>
      <c r="H17" s="282"/>
      <c r="I17" s="282"/>
      <c r="J17" s="282"/>
      <c r="K17" s="282"/>
      <c r="L17" s="282"/>
      <c r="M17" s="282"/>
      <c r="N17" s="282"/>
      <c r="O17" s="282"/>
      <c r="P17" s="282"/>
      <c r="R17" s="285" t="s">
        <v>47</v>
      </c>
      <c r="S17" s="285"/>
      <c r="T17" s="285"/>
      <c r="U17" s="285"/>
      <c r="V17" s="285"/>
      <c r="W17" s="285"/>
      <c r="X17" s="285"/>
      <c r="Y17" s="42"/>
      <c r="Z17" s="239"/>
      <c r="AA17" s="240"/>
      <c r="AB17" s="31"/>
      <c r="AC17" s="242" t="s">
        <v>12</v>
      </c>
      <c r="AD17" s="242"/>
      <c r="AE17" s="242"/>
      <c r="AF17" s="242"/>
      <c r="AG17" s="242"/>
      <c r="AH17" s="242"/>
      <c r="AI17" s="242"/>
      <c r="AJ17" s="242"/>
    </row>
    <row r="18" spans="1:29" s="9" customFormat="1" ht="4.5" customHeight="1">
      <c r="A18" s="16"/>
      <c r="F18" s="16"/>
      <c r="G18" s="14"/>
      <c r="H18" s="14"/>
      <c r="I18" s="14"/>
      <c r="J18" s="14"/>
      <c r="K18" s="32"/>
      <c r="L18" s="32"/>
      <c r="M18" s="32"/>
      <c r="N18" s="32"/>
      <c r="O18" s="32"/>
      <c r="P18" s="32"/>
      <c r="R18" s="43"/>
      <c r="S18" s="43"/>
      <c r="T18" s="43"/>
      <c r="U18" s="43"/>
      <c r="V18" s="44"/>
      <c r="W18" s="45"/>
      <c r="X18" s="45"/>
      <c r="Y18" s="27"/>
      <c r="Z18" s="60"/>
      <c r="AA18" s="60"/>
      <c r="AB18" s="27"/>
      <c r="AC18" s="32"/>
    </row>
    <row r="19" spans="1:106" ht="12.75" customHeight="1">
      <c r="A19" s="27"/>
      <c r="B19" s="294" t="s">
        <v>13</v>
      </c>
      <c r="C19" s="294"/>
      <c r="D19" s="294"/>
      <c r="E19" s="294"/>
      <c r="F19" s="294"/>
      <c r="G19" s="294"/>
      <c r="H19" s="294"/>
      <c r="I19" s="294"/>
      <c r="J19" s="294"/>
      <c r="K19" s="294"/>
      <c r="L19" s="294"/>
      <c r="M19" s="294"/>
      <c r="N19" s="295" t="e">
        <f>VLOOKUP(B19,EXCperiodtable,2,0)</f>
        <v>#N/A</v>
      </c>
      <c r="O19" s="295"/>
      <c r="P19" s="295"/>
      <c r="Q19" s="295"/>
      <c r="R19" s="295"/>
      <c r="S19" s="295"/>
      <c r="T19" s="283" t="e">
        <f>VLOOKUP(B19,EXCperiodtable,3,0)</f>
        <v>#N/A</v>
      </c>
      <c r="U19" s="283"/>
      <c r="V19" s="283"/>
      <c r="W19" s="54"/>
      <c r="X19" s="54"/>
      <c r="Y19" s="55"/>
      <c r="Z19" s="236"/>
      <c r="AA19" s="236"/>
      <c r="AB19" s="56"/>
      <c r="AC19" s="243" t="e">
        <f>VLOOKUP(B19,EXCperiodtable,5,0)</f>
        <v>#N/A</v>
      </c>
      <c r="AD19" s="243"/>
      <c r="AE19" s="243"/>
      <c r="AF19" s="243"/>
      <c r="AG19" s="243"/>
      <c r="AH19" s="243"/>
      <c r="AI19" s="243"/>
      <c r="AL19" s="1"/>
      <c r="AM19" s="1"/>
      <c r="DA19" s="9"/>
      <c r="DB19" s="9"/>
    </row>
    <row r="20" spans="1:106" ht="4.5" customHeight="1">
      <c r="A20" s="27"/>
      <c r="B20" s="14"/>
      <c r="E20" s="14"/>
      <c r="F20" s="28"/>
      <c r="G20" s="14"/>
      <c r="H20" s="14"/>
      <c r="I20" s="35"/>
      <c r="J20" s="35"/>
      <c r="K20" s="35"/>
      <c r="L20" s="35"/>
      <c r="M20" s="35"/>
      <c r="N20" s="35"/>
      <c r="O20" s="35"/>
      <c r="P20" s="35"/>
      <c r="R20" s="46"/>
      <c r="S20" s="47"/>
      <c r="T20" s="47"/>
      <c r="U20" s="48"/>
      <c r="V20" s="48"/>
      <c r="W20" s="41"/>
      <c r="X20" s="41"/>
      <c r="Y20" s="9"/>
      <c r="Z20" s="51"/>
      <c r="AA20" s="51"/>
      <c r="AB20" s="31"/>
      <c r="AC20" s="31"/>
      <c r="AD20" s="31"/>
      <c r="AE20" s="9"/>
      <c r="AF20" s="9"/>
      <c r="AG20" s="9"/>
      <c r="AH20" s="9"/>
      <c r="AI20" s="9"/>
      <c r="AL20" s="1"/>
      <c r="AM20" s="1"/>
      <c r="DA20" s="9"/>
      <c r="DB20" s="9"/>
    </row>
    <row r="21" spans="1:106" ht="12.75" customHeight="1">
      <c r="A21" s="27"/>
      <c r="B21" s="14"/>
      <c r="E21" s="14"/>
      <c r="F21" s="28"/>
      <c r="G21" s="14"/>
      <c r="H21" s="14"/>
      <c r="I21" s="35"/>
      <c r="J21" s="35"/>
      <c r="K21" s="35"/>
      <c r="L21" s="35"/>
      <c r="M21" s="35"/>
      <c r="N21" s="35"/>
      <c r="O21" s="35"/>
      <c r="P21" s="9">
        <f>IF(B19="Non-Traditional Break Period",Lookup!F10,IF(B19="Pick Period From Drop Down",Lookup!F2,""))</f>
      </c>
      <c r="S21" s="47"/>
      <c r="T21" s="47"/>
      <c r="U21" s="48"/>
      <c r="V21" s="48"/>
      <c r="W21" s="41"/>
      <c r="X21" s="41"/>
      <c r="Y21" s="9"/>
      <c r="Z21" s="51"/>
      <c r="AA21" s="51"/>
      <c r="AB21" s="31"/>
      <c r="AC21" s="31"/>
      <c r="AD21" s="31"/>
      <c r="AE21" s="9"/>
      <c r="AF21" s="9"/>
      <c r="AG21" s="9"/>
      <c r="AH21" s="9"/>
      <c r="AI21" s="9"/>
      <c r="AL21" s="1"/>
      <c r="AM21" s="1"/>
      <c r="DA21" s="9"/>
      <c r="DB21" s="9"/>
    </row>
    <row r="22" spans="1:106" ht="3.75" customHeight="1">
      <c r="A22" s="27"/>
      <c r="B22" s="14"/>
      <c r="E22" s="14"/>
      <c r="F22" s="28"/>
      <c r="G22" s="14"/>
      <c r="H22" s="14"/>
      <c r="I22" s="35"/>
      <c r="J22" s="35"/>
      <c r="K22" s="35"/>
      <c r="L22" s="35"/>
      <c r="M22" s="35"/>
      <c r="N22" s="35"/>
      <c r="O22" s="35"/>
      <c r="P22" s="9"/>
      <c r="S22" s="47"/>
      <c r="T22" s="47"/>
      <c r="U22" s="48"/>
      <c r="V22" s="48"/>
      <c r="W22" s="41"/>
      <c r="X22" s="41"/>
      <c r="Y22" s="9"/>
      <c r="Z22" s="51"/>
      <c r="AA22" s="51"/>
      <c r="AB22" s="31"/>
      <c r="AC22" s="31"/>
      <c r="AD22" s="31"/>
      <c r="AE22" s="9"/>
      <c r="AF22" s="9"/>
      <c r="AG22" s="9"/>
      <c r="AH22" s="9"/>
      <c r="AI22" s="9"/>
      <c r="AL22" s="1"/>
      <c r="AM22" s="1"/>
      <c r="DA22" s="9"/>
      <c r="DB22" s="9"/>
    </row>
    <row r="23" spans="1:106" ht="12.75" customHeight="1">
      <c r="A23" s="135" t="str">
        <f>IF(B19="Pick Period From Drop Down","","Note: Remember to take into account any paid University administrative duties performed during the EXC period.")</f>
        <v>Note: Remember to take into account any paid University administrative duties performed during the EXC period.</v>
      </c>
      <c r="D23" s="9"/>
      <c r="G23" s="9"/>
      <c r="H23" s="9"/>
      <c r="I23" s="9"/>
      <c r="J23" s="9"/>
      <c r="K23" s="9"/>
      <c r="M23" s="9"/>
      <c r="N23" s="9"/>
      <c r="O23" s="9"/>
      <c r="P23" s="9"/>
      <c r="T23" s="9"/>
      <c r="U23" s="9"/>
      <c r="V23" s="9"/>
      <c r="W23" s="9"/>
      <c r="X23" s="9"/>
      <c r="Y23" s="9"/>
      <c r="Z23" s="9"/>
      <c r="AA23" s="9"/>
      <c r="AB23" s="9"/>
      <c r="AC23" s="9"/>
      <c r="AD23" s="9"/>
      <c r="AE23" s="9"/>
      <c r="AF23" s="9"/>
      <c r="AG23" s="9"/>
      <c r="AH23" s="9"/>
      <c r="AI23" s="9"/>
      <c r="AL23" s="1"/>
      <c r="AM23" s="1"/>
      <c r="DA23" s="9"/>
      <c r="DB23" s="9"/>
    </row>
    <row r="24" spans="1:106" ht="3.75" customHeight="1">
      <c r="A24" s="58"/>
      <c r="D24" s="9"/>
      <c r="G24" s="9"/>
      <c r="H24" s="9"/>
      <c r="I24" s="9"/>
      <c r="J24" s="9"/>
      <c r="K24" s="9"/>
      <c r="M24" s="9"/>
      <c r="N24" s="9"/>
      <c r="O24" s="9"/>
      <c r="P24" s="9"/>
      <c r="T24" s="9"/>
      <c r="U24" s="9"/>
      <c r="V24" s="9"/>
      <c r="W24" s="9"/>
      <c r="X24" s="9"/>
      <c r="Y24" s="9"/>
      <c r="Z24" s="9"/>
      <c r="AA24" s="9"/>
      <c r="AB24" s="9"/>
      <c r="AC24" s="9"/>
      <c r="AD24" s="9"/>
      <c r="AE24" s="9"/>
      <c r="AF24" s="9"/>
      <c r="AG24" s="9"/>
      <c r="AH24" s="9"/>
      <c r="AI24" s="9"/>
      <c r="AL24" s="1"/>
      <c r="AM24" s="1"/>
      <c r="DA24" s="9"/>
      <c r="DB24" s="9"/>
    </row>
    <row r="25" spans="1:35" ht="11.25" customHeight="1">
      <c r="A25" s="27"/>
      <c r="C25" s="284" t="e">
        <f>IF(T44&gt;T19,"** MAXIMUM % Effort Exceeded for Period **","")</f>
        <v>#N/A</v>
      </c>
      <c r="D25" s="284"/>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31"/>
      <c r="AF25" s="31"/>
      <c r="AG25" s="9"/>
      <c r="AH25" s="9"/>
      <c r="AI25" s="9"/>
    </row>
    <row r="26" spans="1:38" ht="19.5" customHeight="1" thickBot="1">
      <c r="A26" s="296" t="s">
        <v>18</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5"/>
    </row>
    <row r="27" spans="1:37" ht="6.75" customHeight="1" thickBot="1" thickTop="1">
      <c r="A27" s="27"/>
      <c r="B27" s="14"/>
      <c r="C27" s="14"/>
      <c r="D27" s="28"/>
      <c r="E27" s="14"/>
      <c r="F27" s="14"/>
      <c r="G27" s="29"/>
      <c r="H27" s="29"/>
      <c r="I27" s="29"/>
      <c r="J27" s="29"/>
      <c r="K27" s="29"/>
      <c r="L27" s="29"/>
      <c r="M27" s="29"/>
      <c r="N27" s="29"/>
      <c r="O27" s="29"/>
      <c r="P27" s="29"/>
      <c r="Q27" s="29"/>
      <c r="R27" s="29"/>
      <c r="S27" s="29"/>
      <c r="T27" s="29"/>
      <c r="U27" s="29"/>
      <c r="V27" s="29"/>
      <c r="W27" s="30"/>
      <c r="X27" s="30"/>
      <c r="Y27" s="266" t="s">
        <v>94</v>
      </c>
      <c r="Z27" s="267"/>
      <c r="AA27" s="267"/>
      <c r="AB27" s="267"/>
      <c r="AC27" s="267"/>
      <c r="AD27" s="267"/>
      <c r="AE27" s="267"/>
      <c r="AF27" s="267"/>
      <c r="AG27" s="267"/>
      <c r="AH27" s="267"/>
      <c r="AI27" s="267"/>
      <c r="AJ27" s="267"/>
      <c r="AK27" s="268"/>
    </row>
    <row r="28" spans="2:37" ht="24" customHeight="1" thickBot="1" thickTop="1">
      <c r="B28" s="250" t="s">
        <v>23</v>
      </c>
      <c r="C28" s="251"/>
      <c r="D28" s="251"/>
      <c r="E28" s="251"/>
      <c r="F28" s="251"/>
      <c r="G28" s="251"/>
      <c r="H28" s="251"/>
      <c r="I28" s="251"/>
      <c r="J28" s="251"/>
      <c r="K28" s="251"/>
      <c r="L28" s="251"/>
      <c r="M28" s="251"/>
      <c r="N28" s="251"/>
      <c r="O28" s="251"/>
      <c r="P28" s="251"/>
      <c r="Q28" s="251"/>
      <c r="R28" s="251"/>
      <c r="S28" s="252"/>
      <c r="T28" s="263" t="s">
        <v>48</v>
      </c>
      <c r="U28" s="264"/>
      <c r="V28" s="264"/>
      <c r="W28" s="264"/>
      <c r="X28" s="265"/>
      <c r="Y28" s="269"/>
      <c r="Z28" s="270"/>
      <c r="AA28" s="270"/>
      <c r="AB28" s="270"/>
      <c r="AC28" s="270"/>
      <c r="AD28" s="270"/>
      <c r="AE28" s="270"/>
      <c r="AF28" s="270"/>
      <c r="AG28" s="270"/>
      <c r="AH28" s="270"/>
      <c r="AI28" s="270"/>
      <c r="AJ28" s="270"/>
      <c r="AK28" s="271"/>
    </row>
    <row r="29" spans="2:104" s="26" customFormat="1" ht="19.5" customHeight="1" thickBot="1" thickTop="1">
      <c r="B29" s="258" t="s">
        <v>24</v>
      </c>
      <c r="C29" s="259"/>
      <c r="D29" s="259"/>
      <c r="E29" s="259"/>
      <c r="F29" s="254"/>
      <c r="G29" s="258" t="s">
        <v>25</v>
      </c>
      <c r="H29" s="259"/>
      <c r="I29" s="259"/>
      <c r="J29" s="259"/>
      <c r="K29" s="259"/>
      <c r="L29" s="259"/>
      <c r="M29" s="254"/>
      <c r="N29" s="253" t="s">
        <v>26</v>
      </c>
      <c r="O29" s="254"/>
      <c r="P29" s="253" t="s">
        <v>27</v>
      </c>
      <c r="Q29" s="255"/>
      <c r="R29" s="255"/>
      <c r="S29" s="256"/>
      <c r="T29" s="279" t="s">
        <v>28</v>
      </c>
      <c r="U29" s="280"/>
      <c r="V29" s="280"/>
      <c r="W29" s="280"/>
      <c r="X29" s="281"/>
      <c r="Y29" s="260" t="s">
        <v>41</v>
      </c>
      <c r="Z29" s="261"/>
      <c r="AA29" s="261"/>
      <c r="AB29" s="261"/>
      <c r="AC29" s="261"/>
      <c r="AD29" s="261"/>
      <c r="AE29" s="261"/>
      <c r="AF29" s="261"/>
      <c r="AG29" s="261"/>
      <c r="AH29" s="261"/>
      <c r="AI29" s="261"/>
      <c r="AJ29" s="261"/>
      <c r="AK29" s="262"/>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row>
    <row r="30" spans="1:104" s="26" customFormat="1" ht="19.5" customHeight="1" thickTop="1">
      <c r="A30" s="297">
        <v>1</v>
      </c>
      <c r="B30" s="209" t="s">
        <v>36</v>
      </c>
      <c r="C30" s="210"/>
      <c r="D30" s="210"/>
      <c r="E30" s="210"/>
      <c r="F30" s="211"/>
      <c r="G30" s="209">
        <v>6260000000</v>
      </c>
      <c r="H30" s="210"/>
      <c r="I30" s="210"/>
      <c r="J30" s="210"/>
      <c r="K30" s="210"/>
      <c r="L30" s="210"/>
      <c r="M30" s="211"/>
      <c r="N30" s="209">
        <v>1</v>
      </c>
      <c r="O30" s="211"/>
      <c r="P30" s="209">
        <v>1234567</v>
      </c>
      <c r="Q30" s="210"/>
      <c r="R30" s="210"/>
      <c r="S30" s="211"/>
      <c r="T30" s="298">
        <v>0.045</v>
      </c>
      <c r="U30" s="299"/>
      <c r="V30" s="299"/>
      <c r="W30" s="299"/>
      <c r="X30" s="300"/>
      <c r="Y30" s="301" t="s">
        <v>20</v>
      </c>
      <c r="Z30" s="302"/>
      <c r="AA30" s="302"/>
      <c r="AB30" s="302"/>
      <c r="AC30" s="302"/>
      <c r="AD30" s="302"/>
      <c r="AE30" s="302"/>
      <c r="AF30" s="302"/>
      <c r="AG30" s="302"/>
      <c r="AH30" s="302"/>
      <c r="AI30" s="302"/>
      <c r="AJ30" s="302"/>
      <c r="AK30" s="303"/>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row>
    <row r="31" spans="1:104" s="26" customFormat="1" ht="19.5" customHeight="1" thickBot="1">
      <c r="A31" s="297"/>
      <c r="B31" s="224" t="s">
        <v>29</v>
      </c>
      <c r="C31" s="225"/>
      <c r="D31" s="225"/>
      <c r="E31" s="225"/>
      <c r="F31" s="226"/>
      <c r="G31" s="304" t="s">
        <v>57</v>
      </c>
      <c r="H31" s="196"/>
      <c r="I31" s="196"/>
      <c r="J31" s="196"/>
      <c r="K31" s="196"/>
      <c r="L31" s="196"/>
      <c r="M31" s="196"/>
      <c r="N31" s="196"/>
      <c r="O31" s="196"/>
      <c r="P31" s="196"/>
      <c r="Q31" s="196"/>
      <c r="R31" s="196"/>
      <c r="S31" s="197"/>
      <c r="T31" s="198">
        <v>1250</v>
      </c>
      <c r="U31" s="199"/>
      <c r="V31" s="199"/>
      <c r="W31" s="199"/>
      <c r="X31" s="200"/>
      <c r="Y31" s="305" t="s">
        <v>39</v>
      </c>
      <c r="Z31" s="306"/>
      <c r="AA31" s="306"/>
      <c r="AB31" s="306"/>
      <c r="AC31" s="307">
        <v>43647</v>
      </c>
      <c r="AD31" s="307"/>
      <c r="AE31" s="307"/>
      <c r="AF31" s="306" t="s">
        <v>40</v>
      </c>
      <c r="AG31" s="306"/>
      <c r="AH31" s="307">
        <v>44469</v>
      </c>
      <c r="AI31" s="307"/>
      <c r="AJ31" s="307"/>
      <c r="AK31" s="308"/>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row>
    <row r="32" spans="1:104" s="8" customFormat="1" ht="19.5" customHeight="1">
      <c r="A32" s="309">
        <v>2</v>
      </c>
      <c r="B32" s="209" t="s">
        <v>37</v>
      </c>
      <c r="C32" s="210"/>
      <c r="D32" s="210"/>
      <c r="E32" s="210"/>
      <c r="F32" s="211"/>
      <c r="G32" s="209">
        <v>6260000000</v>
      </c>
      <c r="H32" s="210"/>
      <c r="I32" s="210"/>
      <c r="J32" s="210"/>
      <c r="K32" s="210"/>
      <c r="L32" s="210"/>
      <c r="M32" s="211"/>
      <c r="N32" s="209">
        <v>1</v>
      </c>
      <c r="O32" s="211"/>
      <c r="P32" s="209">
        <v>1234568</v>
      </c>
      <c r="Q32" s="210"/>
      <c r="R32" s="210"/>
      <c r="S32" s="211"/>
      <c r="T32" s="310">
        <v>0.03</v>
      </c>
      <c r="U32" s="311"/>
      <c r="V32" s="311"/>
      <c r="W32" s="311"/>
      <c r="X32" s="312"/>
      <c r="Y32" s="313"/>
      <c r="Z32" s="314"/>
      <c r="AA32" s="314"/>
      <c r="AB32" s="314"/>
      <c r="AC32" s="314"/>
      <c r="AD32" s="314"/>
      <c r="AE32" s="314"/>
      <c r="AF32" s="314"/>
      <c r="AG32" s="314"/>
      <c r="AH32" s="314"/>
      <c r="AI32" s="314"/>
      <c r="AJ32" s="314"/>
      <c r="AK32" s="315"/>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row>
    <row r="33" spans="1:104" s="8" customFormat="1" ht="19.5" customHeight="1" thickBot="1">
      <c r="A33" s="309"/>
      <c r="B33" s="224" t="s">
        <v>30</v>
      </c>
      <c r="C33" s="225"/>
      <c r="D33" s="225"/>
      <c r="E33" s="225"/>
      <c r="F33" s="226"/>
      <c r="G33" s="304" t="s">
        <v>56</v>
      </c>
      <c r="H33" s="196"/>
      <c r="I33" s="196"/>
      <c r="J33" s="196"/>
      <c r="K33" s="196"/>
      <c r="L33" s="196"/>
      <c r="M33" s="196"/>
      <c r="N33" s="196"/>
      <c r="O33" s="196"/>
      <c r="P33" s="196"/>
      <c r="Q33" s="196"/>
      <c r="R33" s="196"/>
      <c r="S33" s="197"/>
      <c r="T33" s="198">
        <v>1250</v>
      </c>
      <c r="U33" s="199"/>
      <c r="V33" s="199"/>
      <c r="W33" s="199"/>
      <c r="X33" s="200"/>
      <c r="Y33" s="305" t="s">
        <v>39</v>
      </c>
      <c r="Z33" s="306"/>
      <c r="AA33" s="306"/>
      <c r="AB33" s="306"/>
      <c r="AC33" s="307">
        <v>43497</v>
      </c>
      <c r="AD33" s="307"/>
      <c r="AE33" s="307"/>
      <c r="AF33" s="306" t="s">
        <v>40</v>
      </c>
      <c r="AG33" s="306"/>
      <c r="AH33" s="307">
        <v>44500</v>
      </c>
      <c r="AI33" s="307"/>
      <c r="AJ33" s="307"/>
      <c r="AK33" s="308"/>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row>
    <row r="34" spans="1:104" s="8" customFormat="1" ht="19.5" customHeight="1" thickTop="1">
      <c r="A34" s="309">
        <v>3</v>
      </c>
      <c r="B34" s="209"/>
      <c r="C34" s="210"/>
      <c r="D34" s="210"/>
      <c r="E34" s="210"/>
      <c r="F34" s="211"/>
      <c r="G34" s="209"/>
      <c r="H34" s="210"/>
      <c r="I34" s="210"/>
      <c r="J34" s="210"/>
      <c r="K34" s="210"/>
      <c r="L34" s="210"/>
      <c r="M34" s="211"/>
      <c r="N34" s="209"/>
      <c r="O34" s="211"/>
      <c r="P34" s="209"/>
      <c r="Q34" s="210"/>
      <c r="R34" s="210"/>
      <c r="S34" s="211"/>
      <c r="T34" s="316"/>
      <c r="U34" s="317"/>
      <c r="V34" s="317"/>
      <c r="W34" s="317"/>
      <c r="X34" s="318"/>
      <c r="Y34" s="319"/>
      <c r="Z34" s="320"/>
      <c r="AA34" s="320"/>
      <c r="AB34" s="320"/>
      <c r="AC34" s="320"/>
      <c r="AD34" s="320"/>
      <c r="AE34" s="320"/>
      <c r="AF34" s="320"/>
      <c r="AG34" s="320"/>
      <c r="AH34" s="320"/>
      <c r="AI34" s="320"/>
      <c r="AJ34" s="320"/>
      <c r="AK34" s="321"/>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row>
    <row r="35" spans="1:104" s="8" customFormat="1" ht="19.5" customHeight="1" thickBot="1">
      <c r="A35" s="309"/>
      <c r="B35" s="224" t="s">
        <v>30</v>
      </c>
      <c r="C35" s="225"/>
      <c r="D35" s="225"/>
      <c r="E35" s="225"/>
      <c r="F35" s="226"/>
      <c r="G35" s="195"/>
      <c r="H35" s="196"/>
      <c r="I35" s="196"/>
      <c r="J35" s="196"/>
      <c r="K35" s="196"/>
      <c r="L35" s="196"/>
      <c r="M35" s="196"/>
      <c r="N35" s="196"/>
      <c r="O35" s="196"/>
      <c r="P35" s="196"/>
      <c r="Q35" s="196"/>
      <c r="R35" s="196"/>
      <c r="S35" s="197"/>
      <c r="T35" s="198">
        <v>0</v>
      </c>
      <c r="U35" s="199"/>
      <c r="V35" s="199"/>
      <c r="W35" s="199"/>
      <c r="X35" s="200"/>
      <c r="Y35" s="227" t="s">
        <v>39</v>
      </c>
      <c r="Z35" s="228"/>
      <c r="AA35" s="228"/>
      <c r="AB35" s="228"/>
      <c r="AC35" s="203"/>
      <c r="AD35" s="203"/>
      <c r="AE35" s="203"/>
      <c r="AF35" s="228" t="s">
        <v>40</v>
      </c>
      <c r="AG35" s="228"/>
      <c r="AH35" s="203"/>
      <c r="AI35" s="203"/>
      <c r="AJ35" s="203"/>
      <c r="AK35" s="204"/>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row>
    <row r="36" spans="1:104" s="8" customFormat="1" ht="19.5" customHeight="1" thickTop="1">
      <c r="A36" s="309">
        <v>4</v>
      </c>
      <c r="B36" s="209"/>
      <c r="C36" s="210"/>
      <c r="D36" s="210"/>
      <c r="E36" s="210"/>
      <c r="F36" s="211"/>
      <c r="G36" s="209"/>
      <c r="H36" s="210"/>
      <c r="I36" s="210"/>
      <c r="J36" s="210"/>
      <c r="K36" s="210"/>
      <c r="L36" s="210"/>
      <c r="M36" s="211"/>
      <c r="N36" s="209"/>
      <c r="O36" s="211"/>
      <c r="P36" s="209"/>
      <c r="Q36" s="210"/>
      <c r="R36" s="210"/>
      <c r="S36" s="211"/>
      <c r="T36" s="316"/>
      <c r="U36" s="317"/>
      <c r="V36" s="317"/>
      <c r="W36" s="317"/>
      <c r="X36" s="318"/>
      <c r="Y36" s="319"/>
      <c r="Z36" s="320"/>
      <c r="AA36" s="320"/>
      <c r="AB36" s="320"/>
      <c r="AC36" s="320"/>
      <c r="AD36" s="320"/>
      <c r="AE36" s="320"/>
      <c r="AF36" s="320"/>
      <c r="AG36" s="320"/>
      <c r="AH36" s="320"/>
      <c r="AI36" s="320"/>
      <c r="AJ36" s="320"/>
      <c r="AK36" s="321"/>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row>
    <row r="37" spans="1:104" s="8" customFormat="1" ht="19.5" customHeight="1" thickBot="1">
      <c r="A37" s="309"/>
      <c r="B37" s="224" t="s">
        <v>30</v>
      </c>
      <c r="C37" s="225"/>
      <c r="D37" s="225"/>
      <c r="E37" s="225"/>
      <c r="F37" s="226"/>
      <c r="G37" s="195"/>
      <c r="H37" s="196"/>
      <c r="I37" s="196"/>
      <c r="J37" s="196"/>
      <c r="K37" s="196"/>
      <c r="L37" s="196"/>
      <c r="M37" s="196"/>
      <c r="N37" s="196"/>
      <c r="O37" s="196"/>
      <c r="P37" s="196"/>
      <c r="Q37" s="196"/>
      <c r="R37" s="196"/>
      <c r="S37" s="197"/>
      <c r="T37" s="198">
        <v>0</v>
      </c>
      <c r="U37" s="199"/>
      <c r="V37" s="199"/>
      <c r="W37" s="199"/>
      <c r="X37" s="200"/>
      <c r="Y37" s="227" t="s">
        <v>39</v>
      </c>
      <c r="Z37" s="228"/>
      <c r="AA37" s="228"/>
      <c r="AB37" s="228"/>
      <c r="AC37" s="203"/>
      <c r="AD37" s="203"/>
      <c r="AE37" s="203"/>
      <c r="AF37" s="228" t="s">
        <v>40</v>
      </c>
      <c r="AG37" s="228"/>
      <c r="AH37" s="203"/>
      <c r="AI37" s="203"/>
      <c r="AJ37" s="203"/>
      <c r="AK37" s="204"/>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row>
    <row r="38" spans="1:104" s="8" customFormat="1" ht="19.5" customHeight="1" thickTop="1">
      <c r="A38" s="309">
        <v>5</v>
      </c>
      <c r="B38" s="209"/>
      <c r="C38" s="210"/>
      <c r="D38" s="210"/>
      <c r="E38" s="210"/>
      <c r="F38" s="211"/>
      <c r="G38" s="209"/>
      <c r="H38" s="210"/>
      <c r="I38" s="210"/>
      <c r="J38" s="210"/>
      <c r="K38" s="210"/>
      <c r="L38" s="210"/>
      <c r="M38" s="211"/>
      <c r="N38" s="209"/>
      <c r="O38" s="211"/>
      <c r="P38" s="209"/>
      <c r="Q38" s="210"/>
      <c r="R38" s="210"/>
      <c r="S38" s="211"/>
      <c r="T38" s="316"/>
      <c r="U38" s="317"/>
      <c r="V38" s="317"/>
      <c r="W38" s="317"/>
      <c r="X38" s="318"/>
      <c r="Y38" s="319"/>
      <c r="Z38" s="320"/>
      <c r="AA38" s="320"/>
      <c r="AB38" s="320"/>
      <c r="AC38" s="320"/>
      <c r="AD38" s="320"/>
      <c r="AE38" s="320"/>
      <c r="AF38" s="320"/>
      <c r="AG38" s="320"/>
      <c r="AH38" s="320"/>
      <c r="AI38" s="320"/>
      <c r="AJ38" s="320"/>
      <c r="AK38" s="321"/>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row>
    <row r="39" spans="1:104" s="8" customFormat="1" ht="19.5" customHeight="1" thickBot="1">
      <c r="A39" s="309"/>
      <c r="B39" s="224" t="s">
        <v>30</v>
      </c>
      <c r="C39" s="225"/>
      <c r="D39" s="225"/>
      <c r="E39" s="225"/>
      <c r="F39" s="226"/>
      <c r="G39" s="195"/>
      <c r="H39" s="196"/>
      <c r="I39" s="196"/>
      <c r="J39" s="196"/>
      <c r="K39" s="196"/>
      <c r="L39" s="196"/>
      <c r="M39" s="196"/>
      <c r="N39" s="196"/>
      <c r="O39" s="196"/>
      <c r="P39" s="196"/>
      <c r="Q39" s="196"/>
      <c r="R39" s="196"/>
      <c r="S39" s="197"/>
      <c r="T39" s="198">
        <v>0</v>
      </c>
      <c r="U39" s="199"/>
      <c r="V39" s="199"/>
      <c r="W39" s="199"/>
      <c r="X39" s="200"/>
      <c r="Y39" s="227" t="s">
        <v>39</v>
      </c>
      <c r="Z39" s="228"/>
      <c r="AA39" s="228"/>
      <c r="AB39" s="228"/>
      <c r="AC39" s="203"/>
      <c r="AD39" s="203"/>
      <c r="AE39" s="203"/>
      <c r="AF39" s="228" t="s">
        <v>40</v>
      </c>
      <c r="AG39" s="228"/>
      <c r="AH39" s="203"/>
      <c r="AI39" s="203"/>
      <c r="AJ39" s="203"/>
      <c r="AK39" s="204"/>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row>
    <row r="40" spans="1:104" s="8" customFormat="1" ht="19.5" customHeight="1" thickTop="1">
      <c r="A40" s="309">
        <v>6</v>
      </c>
      <c r="B40" s="209"/>
      <c r="C40" s="210"/>
      <c r="D40" s="210"/>
      <c r="E40" s="210"/>
      <c r="F40" s="211"/>
      <c r="G40" s="209"/>
      <c r="H40" s="210"/>
      <c r="I40" s="210"/>
      <c r="J40" s="210"/>
      <c r="K40" s="210"/>
      <c r="L40" s="210"/>
      <c r="M40" s="211"/>
      <c r="N40" s="209"/>
      <c r="O40" s="211"/>
      <c r="P40" s="209"/>
      <c r="Q40" s="210"/>
      <c r="R40" s="210"/>
      <c r="S40" s="211"/>
      <c r="T40" s="316"/>
      <c r="U40" s="317"/>
      <c r="V40" s="317"/>
      <c r="W40" s="317"/>
      <c r="X40" s="318"/>
      <c r="Y40" s="319"/>
      <c r="Z40" s="320"/>
      <c r="AA40" s="320"/>
      <c r="AB40" s="320"/>
      <c r="AC40" s="320"/>
      <c r="AD40" s="320"/>
      <c r="AE40" s="320"/>
      <c r="AF40" s="320"/>
      <c r="AG40" s="320"/>
      <c r="AH40" s="320"/>
      <c r="AI40" s="320"/>
      <c r="AJ40" s="320"/>
      <c r="AK40" s="321"/>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row>
    <row r="41" spans="1:104" s="8" customFormat="1" ht="19.5" customHeight="1" thickBot="1">
      <c r="A41" s="309"/>
      <c r="B41" s="224" t="s">
        <v>30</v>
      </c>
      <c r="C41" s="225"/>
      <c r="D41" s="225"/>
      <c r="E41" s="225"/>
      <c r="F41" s="226"/>
      <c r="G41" s="195"/>
      <c r="H41" s="196"/>
      <c r="I41" s="196"/>
      <c r="J41" s="196"/>
      <c r="K41" s="196"/>
      <c r="L41" s="196"/>
      <c r="M41" s="196"/>
      <c r="N41" s="196"/>
      <c r="O41" s="196"/>
      <c r="P41" s="196"/>
      <c r="Q41" s="196"/>
      <c r="R41" s="196"/>
      <c r="S41" s="197"/>
      <c r="T41" s="198">
        <v>0</v>
      </c>
      <c r="U41" s="199"/>
      <c r="V41" s="199"/>
      <c r="W41" s="199"/>
      <c r="X41" s="200"/>
      <c r="Y41" s="227" t="s">
        <v>39</v>
      </c>
      <c r="Z41" s="228"/>
      <c r="AA41" s="228"/>
      <c r="AB41" s="228"/>
      <c r="AC41" s="203"/>
      <c r="AD41" s="203"/>
      <c r="AE41" s="203"/>
      <c r="AF41" s="228" t="s">
        <v>40</v>
      </c>
      <c r="AG41" s="228"/>
      <c r="AH41" s="203"/>
      <c r="AI41" s="203"/>
      <c r="AJ41" s="203"/>
      <c r="AK41" s="204"/>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row>
    <row r="42" spans="1:104" s="8" customFormat="1" ht="18" customHeight="1" thickTop="1">
      <c r="A42" s="309">
        <v>7</v>
      </c>
      <c r="B42" s="209"/>
      <c r="C42" s="210"/>
      <c r="D42" s="210"/>
      <c r="E42" s="210"/>
      <c r="F42" s="211"/>
      <c r="G42" s="209"/>
      <c r="H42" s="210"/>
      <c r="I42" s="210"/>
      <c r="J42" s="210"/>
      <c r="K42" s="210"/>
      <c r="L42" s="210"/>
      <c r="M42" s="211"/>
      <c r="N42" s="209"/>
      <c r="O42" s="211"/>
      <c r="P42" s="209"/>
      <c r="Q42" s="210"/>
      <c r="R42" s="210"/>
      <c r="S42" s="211"/>
      <c r="T42" s="316"/>
      <c r="U42" s="317"/>
      <c r="V42" s="317"/>
      <c r="W42" s="317"/>
      <c r="X42" s="318"/>
      <c r="Y42" s="319"/>
      <c r="Z42" s="320"/>
      <c r="AA42" s="320"/>
      <c r="AB42" s="320"/>
      <c r="AC42" s="320"/>
      <c r="AD42" s="320"/>
      <c r="AE42" s="320"/>
      <c r="AF42" s="320"/>
      <c r="AG42" s="320"/>
      <c r="AH42" s="320"/>
      <c r="AI42" s="320"/>
      <c r="AJ42" s="320"/>
      <c r="AK42" s="321"/>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row>
    <row r="43" spans="1:104" s="8" customFormat="1" ht="19.5" customHeight="1" thickBot="1">
      <c r="A43" s="309"/>
      <c r="B43" s="224" t="s">
        <v>30</v>
      </c>
      <c r="C43" s="225"/>
      <c r="D43" s="225"/>
      <c r="E43" s="225"/>
      <c r="F43" s="226"/>
      <c r="G43" s="195"/>
      <c r="H43" s="196"/>
      <c r="I43" s="196"/>
      <c r="J43" s="196"/>
      <c r="K43" s="196"/>
      <c r="L43" s="196"/>
      <c r="M43" s="196"/>
      <c r="N43" s="196"/>
      <c r="O43" s="196"/>
      <c r="P43" s="196"/>
      <c r="Q43" s="196"/>
      <c r="R43" s="196"/>
      <c r="S43" s="197"/>
      <c r="T43" s="198">
        <v>0</v>
      </c>
      <c r="U43" s="199"/>
      <c r="V43" s="199"/>
      <c r="W43" s="199"/>
      <c r="X43" s="199"/>
      <c r="Y43" s="227" t="s">
        <v>39</v>
      </c>
      <c r="Z43" s="228"/>
      <c r="AA43" s="228"/>
      <c r="AB43" s="228"/>
      <c r="AC43" s="203"/>
      <c r="AD43" s="203"/>
      <c r="AE43" s="203"/>
      <c r="AF43" s="228" t="s">
        <v>40</v>
      </c>
      <c r="AG43" s="228"/>
      <c r="AH43" s="203"/>
      <c r="AI43" s="203"/>
      <c r="AJ43" s="203"/>
      <c r="AK43" s="204"/>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row>
    <row r="44" spans="2:104" s="8" customFormat="1" ht="19.5" customHeight="1">
      <c r="B44" s="272" t="s">
        <v>49</v>
      </c>
      <c r="C44" s="273"/>
      <c r="D44" s="273"/>
      <c r="E44" s="273"/>
      <c r="F44" s="273"/>
      <c r="G44" s="273"/>
      <c r="H44" s="273"/>
      <c r="I44" s="273"/>
      <c r="J44" s="273"/>
      <c r="K44" s="273"/>
      <c r="L44" s="273"/>
      <c r="M44" s="273"/>
      <c r="N44" s="273"/>
      <c r="O44" s="273"/>
      <c r="P44" s="273"/>
      <c r="Q44" s="273"/>
      <c r="R44" s="273"/>
      <c r="S44" s="274"/>
      <c r="T44" s="231">
        <f>IF(B19="Summer Break - September",T30+T32+T34+T36+T38+T40+T42,IF(B19="Winter Break",T30+T32+T34+T36+T38+T40+T42,IF(B19="Spring Break",T30+T32+T34+T36+T38+T40+T42,IF(B19="Pre-Summer Break",T30+T32+T34+T36+T38+T40+T42,IF(B19="Summer Break - June",T30+T32+T34+T36+T38+T40+T42,IF(B19="Summer Break - July",T30+T32+T34+T36+T38+T40+T42,IF(B19="Summer Break - August",T30+T32+T34+T36+T38+T40+T42,)))))))</f>
        <v>0.075</v>
      </c>
      <c r="U44" s="232"/>
      <c r="V44" s="232"/>
      <c r="W44" s="232"/>
      <c r="X44" s="232"/>
      <c r="Y44" s="275"/>
      <c r="Z44" s="276"/>
      <c r="AA44" s="276"/>
      <c r="AB44" s="276"/>
      <c r="AC44" s="276"/>
      <c r="AD44" s="276"/>
      <c r="AE44" s="276"/>
      <c r="AF44" s="276"/>
      <c r="AG44" s="276"/>
      <c r="AH44" s="276"/>
      <c r="AI44" s="276"/>
      <c r="AJ44" s="276"/>
      <c r="AK44" s="277"/>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row>
    <row r="45" spans="1:104" s="8" customFormat="1" ht="5.25" customHeight="1">
      <c r="A45" s="19"/>
      <c r="B45" s="19"/>
      <c r="C45" s="19"/>
      <c r="D45" s="19"/>
      <c r="E45" s="19"/>
      <c r="F45" s="19"/>
      <c r="G45" s="19"/>
      <c r="H45" s="19"/>
      <c r="I45" s="19"/>
      <c r="J45" s="19"/>
      <c r="K45" s="19"/>
      <c r="L45" s="19"/>
      <c r="M45" s="19"/>
      <c r="N45" s="19"/>
      <c r="O45" s="19"/>
      <c r="P45" s="19"/>
      <c r="Q45" s="19"/>
      <c r="R45" s="19"/>
      <c r="S45" s="19"/>
      <c r="T45" s="19"/>
      <c r="U45" s="21"/>
      <c r="V45" s="21"/>
      <c r="W45" s="22"/>
      <c r="X45" s="23"/>
      <c r="Y45" s="23"/>
      <c r="Z45" s="12"/>
      <c r="AA45" s="12"/>
      <c r="AB45" s="12"/>
      <c r="AC45" s="12"/>
      <c r="AD45" s="12"/>
      <c r="AE45" s="12"/>
      <c r="AF45" s="12"/>
      <c r="AG45" s="12"/>
      <c r="AH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row>
    <row r="46" spans="3:34" ht="12.75">
      <c r="C46" s="13" t="s">
        <v>10</v>
      </c>
      <c r="D46" s="16" t="s">
        <v>73</v>
      </c>
      <c r="E46" s="9"/>
      <c r="F46" s="9"/>
      <c r="K46" s="15"/>
      <c r="L46" s="15"/>
      <c r="M46" s="15"/>
      <c r="N46" s="15"/>
      <c r="O46" s="15"/>
      <c r="P46" s="15"/>
      <c r="Q46" s="15"/>
      <c r="R46" s="15"/>
      <c r="S46" s="15"/>
      <c r="T46" s="15"/>
      <c r="U46" s="15"/>
      <c r="V46" s="15"/>
      <c r="W46" s="15"/>
      <c r="X46" s="15"/>
      <c r="Y46" s="15"/>
      <c r="Z46" s="9"/>
      <c r="AA46" s="9"/>
      <c r="AB46" s="9"/>
      <c r="AC46" s="9"/>
      <c r="AD46" s="9"/>
      <c r="AE46" s="9"/>
      <c r="AF46" s="9"/>
      <c r="AG46" s="9"/>
      <c r="AH46" s="9"/>
    </row>
    <row r="47" spans="3:34" ht="3" customHeight="1">
      <c r="C47" s="16"/>
      <c r="D47" s="9"/>
      <c r="E47" s="9"/>
      <c r="F47" s="9"/>
      <c r="K47" s="9"/>
      <c r="L47" s="9"/>
      <c r="M47" s="9"/>
      <c r="N47" s="9"/>
      <c r="O47" s="9"/>
      <c r="P47" s="9"/>
      <c r="Q47" s="9"/>
      <c r="R47" s="9"/>
      <c r="S47" s="9"/>
      <c r="T47" s="9"/>
      <c r="U47" s="9"/>
      <c r="V47" s="9"/>
      <c r="W47" s="9"/>
      <c r="X47" s="9"/>
      <c r="Y47" s="9"/>
      <c r="Z47" s="9"/>
      <c r="AA47" s="9"/>
      <c r="AB47" s="9"/>
      <c r="AC47" s="9"/>
      <c r="AD47" s="9"/>
      <c r="AE47" s="9"/>
      <c r="AF47" s="9"/>
      <c r="AG47" s="9"/>
      <c r="AH47" s="9"/>
    </row>
    <row r="48" spans="3:104" s="61" customFormat="1" ht="12.75" customHeight="1">
      <c r="C48" s="62" t="s">
        <v>10</v>
      </c>
      <c r="D48" s="62" t="s">
        <v>75</v>
      </c>
      <c r="E48" s="63"/>
      <c r="F48" s="63"/>
      <c r="K48" s="63"/>
      <c r="L48" s="63"/>
      <c r="M48" s="63"/>
      <c r="N48" s="63"/>
      <c r="O48" s="63"/>
      <c r="P48" s="63"/>
      <c r="Q48" s="63"/>
      <c r="R48" s="63"/>
      <c r="S48" s="63"/>
      <c r="T48" s="63"/>
      <c r="U48" s="63"/>
      <c r="V48" s="63"/>
      <c r="W48" s="63" t="s">
        <v>42</v>
      </c>
      <c r="X48" s="63"/>
      <c r="Y48" s="63"/>
      <c r="Z48" s="63"/>
      <c r="AA48" s="63"/>
      <c r="AB48" s="63"/>
      <c r="AC48" s="63"/>
      <c r="AD48" s="63"/>
      <c r="AE48" s="63"/>
      <c r="AF48" s="63"/>
      <c r="AG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row>
    <row r="49" spans="3:34" ht="3.75" customHeight="1">
      <c r="C49" s="9"/>
      <c r="D49" s="9"/>
      <c r="E49" s="9"/>
      <c r="F49" s="9"/>
      <c r="K49" s="9"/>
      <c r="L49" s="9"/>
      <c r="M49" s="9"/>
      <c r="N49" s="9"/>
      <c r="O49" s="9"/>
      <c r="P49" s="9"/>
      <c r="Q49" s="9"/>
      <c r="R49" s="9"/>
      <c r="S49" s="9"/>
      <c r="T49" s="9"/>
      <c r="U49" s="9"/>
      <c r="V49" s="9"/>
      <c r="W49" s="9"/>
      <c r="X49" s="9"/>
      <c r="Y49" s="9"/>
      <c r="Z49" s="9"/>
      <c r="AA49" s="9"/>
      <c r="AB49" s="9"/>
      <c r="AC49" s="9"/>
      <c r="AD49" s="9"/>
      <c r="AE49" s="9"/>
      <c r="AF49" s="9"/>
      <c r="AG49" s="9"/>
      <c r="AH49" s="9"/>
    </row>
    <row r="50" spans="3:104" s="61" customFormat="1" ht="12.75" customHeight="1">
      <c r="C50" s="62" t="s">
        <v>10</v>
      </c>
      <c r="D50" s="63" t="s">
        <v>77</v>
      </c>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row>
    <row r="51" spans="3:104" s="61" customFormat="1" ht="12.75" customHeight="1">
      <c r="C51" s="62"/>
      <c r="D51" s="63" t="s">
        <v>79</v>
      </c>
      <c r="E51" s="63"/>
      <c r="F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row>
    <row r="52" spans="3:34" ht="2.25" customHeight="1">
      <c r="C52" s="16"/>
      <c r="D52" s="9"/>
      <c r="E52" s="9"/>
      <c r="F52" s="9"/>
      <c r="K52" s="9"/>
      <c r="L52" s="9"/>
      <c r="M52" s="9"/>
      <c r="N52" s="9"/>
      <c r="O52" s="9"/>
      <c r="P52" s="9"/>
      <c r="Q52" s="9"/>
      <c r="R52" s="9"/>
      <c r="S52" s="9"/>
      <c r="T52" s="9"/>
      <c r="U52" s="9"/>
      <c r="V52" s="9"/>
      <c r="W52" s="9"/>
      <c r="X52" s="9"/>
      <c r="Y52" s="9"/>
      <c r="Z52" s="9"/>
      <c r="AA52" s="9"/>
      <c r="AB52" s="9"/>
      <c r="AC52" s="9"/>
      <c r="AD52" s="9"/>
      <c r="AE52" s="9"/>
      <c r="AF52" s="9"/>
      <c r="AG52" s="9"/>
      <c r="AH52" s="9"/>
    </row>
    <row r="53" spans="3:104" s="61" customFormat="1" ht="12.75" customHeight="1">
      <c r="C53" s="62" t="s">
        <v>10</v>
      </c>
      <c r="D53" s="63" t="s">
        <v>78</v>
      </c>
      <c r="E53" s="63"/>
      <c r="F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row>
    <row r="54" spans="3:104" s="61" customFormat="1" ht="12.75" customHeight="1">
      <c r="C54" s="62"/>
      <c r="D54" s="63" t="s">
        <v>76</v>
      </c>
      <c r="E54" s="63"/>
      <c r="F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row>
    <row r="55" spans="1:34" ht="2.25" customHeight="1">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row>
    <row r="56" spans="3:104" s="61" customFormat="1" ht="12.75" customHeight="1">
      <c r="C56" s="62" t="s">
        <v>10</v>
      </c>
      <c r="D56" s="63" t="s">
        <v>80</v>
      </c>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row>
    <row r="57" spans="2:33" ht="3.75" customHeight="1">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row>
    <row r="58" spans="1:104" s="61" customFormat="1" ht="19.5" customHeight="1">
      <c r="A58" s="65" t="s">
        <v>81</v>
      </c>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row>
    <row r="59" spans="1:104" s="61" customFormat="1" ht="15.75" customHeight="1">
      <c r="A59" s="66"/>
      <c r="B59" s="63"/>
      <c r="C59" s="63"/>
      <c r="D59" s="67" t="s">
        <v>74</v>
      </c>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223">
        <v>44027</v>
      </c>
      <c r="AH59" s="223"/>
      <c r="AI59" s="223"/>
      <c r="AJ59" s="223"/>
      <c r="AK59" s="22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row>
  </sheetData>
  <sheetProtection password="C1FF" sheet="1" selectLockedCells="1"/>
  <mergeCells count="136">
    <mergeCell ref="B44:S44"/>
    <mergeCell ref="T44:X44"/>
    <mergeCell ref="Y44:AK44"/>
    <mergeCell ref="Y42:AK42"/>
    <mergeCell ref="B43:F43"/>
    <mergeCell ref="G43:S43"/>
    <mergeCell ref="T43:X43"/>
    <mergeCell ref="Y43:AB43"/>
    <mergeCell ref="AC43:AE43"/>
    <mergeCell ref="AF43:AG43"/>
    <mergeCell ref="AH43:AK43"/>
    <mergeCell ref="A42:A43"/>
    <mergeCell ref="B42:F42"/>
    <mergeCell ref="G42:M42"/>
    <mergeCell ref="N42:O42"/>
    <mergeCell ref="P42:S42"/>
    <mergeCell ref="T42:X42"/>
    <mergeCell ref="Y40:AK40"/>
    <mergeCell ref="B41:F41"/>
    <mergeCell ref="G41:S41"/>
    <mergeCell ref="T41:X41"/>
    <mergeCell ref="Y41:AB41"/>
    <mergeCell ref="AC41:AE41"/>
    <mergeCell ref="AF41:AG41"/>
    <mergeCell ref="AH41:AK41"/>
    <mergeCell ref="A40:A41"/>
    <mergeCell ref="B40:F40"/>
    <mergeCell ref="G40:M40"/>
    <mergeCell ref="N40:O40"/>
    <mergeCell ref="P40:S40"/>
    <mergeCell ref="T40:X40"/>
    <mergeCell ref="Y38:AK38"/>
    <mergeCell ref="B39:F39"/>
    <mergeCell ref="G39:S39"/>
    <mergeCell ref="T39:X39"/>
    <mergeCell ref="Y39:AB39"/>
    <mergeCell ref="AC39:AE39"/>
    <mergeCell ref="AF39:AG39"/>
    <mergeCell ref="AH39:AK39"/>
    <mergeCell ref="A38:A39"/>
    <mergeCell ref="B38:F38"/>
    <mergeCell ref="G38:M38"/>
    <mergeCell ref="N38:O38"/>
    <mergeCell ref="P38:S38"/>
    <mergeCell ref="T38:X38"/>
    <mergeCell ref="Y36:AK36"/>
    <mergeCell ref="B37:F37"/>
    <mergeCell ref="G37:S37"/>
    <mergeCell ref="T37:X37"/>
    <mergeCell ref="Y37:AB37"/>
    <mergeCell ref="AC37:AE37"/>
    <mergeCell ref="AF37:AG37"/>
    <mergeCell ref="AH37:AK37"/>
    <mergeCell ref="A36:A37"/>
    <mergeCell ref="B36:F36"/>
    <mergeCell ref="G36:M36"/>
    <mergeCell ref="N36:O36"/>
    <mergeCell ref="P36:S36"/>
    <mergeCell ref="T36:X36"/>
    <mergeCell ref="Y34:AK34"/>
    <mergeCell ref="B35:F35"/>
    <mergeCell ref="G35:S35"/>
    <mergeCell ref="T35:X35"/>
    <mergeCell ref="Y35:AB35"/>
    <mergeCell ref="AC35:AE35"/>
    <mergeCell ref="AF35:AG35"/>
    <mergeCell ref="AH35:AK35"/>
    <mergeCell ref="A34:A35"/>
    <mergeCell ref="B34:F34"/>
    <mergeCell ref="G34:M34"/>
    <mergeCell ref="N34:O34"/>
    <mergeCell ref="P34:S34"/>
    <mergeCell ref="T34:X34"/>
    <mergeCell ref="Y32:AK32"/>
    <mergeCell ref="B33:F33"/>
    <mergeCell ref="G33:S33"/>
    <mergeCell ref="T33:X33"/>
    <mergeCell ref="Y33:AB33"/>
    <mergeCell ref="AC33:AE33"/>
    <mergeCell ref="AF33:AG33"/>
    <mergeCell ref="AH33:AK33"/>
    <mergeCell ref="A32:A33"/>
    <mergeCell ref="B32:F32"/>
    <mergeCell ref="G32:M32"/>
    <mergeCell ref="N32:O32"/>
    <mergeCell ref="P32:S32"/>
    <mergeCell ref="T32:X32"/>
    <mergeCell ref="Y30:AK30"/>
    <mergeCell ref="B31:F31"/>
    <mergeCell ref="G31:S31"/>
    <mergeCell ref="T31:X31"/>
    <mergeCell ref="Y31:AB31"/>
    <mergeCell ref="AC31:AE31"/>
    <mergeCell ref="AF31:AG31"/>
    <mergeCell ref="AH31:AK31"/>
    <mergeCell ref="A30:A31"/>
    <mergeCell ref="B30:F30"/>
    <mergeCell ref="G30:M30"/>
    <mergeCell ref="N30:O30"/>
    <mergeCell ref="P30:S30"/>
    <mergeCell ref="T30:X30"/>
    <mergeCell ref="A26:AK26"/>
    <mergeCell ref="Y27:AK28"/>
    <mergeCell ref="B28:S28"/>
    <mergeCell ref="T28:X28"/>
    <mergeCell ref="B29:F29"/>
    <mergeCell ref="G29:M29"/>
    <mergeCell ref="N29:O29"/>
    <mergeCell ref="P29:S29"/>
    <mergeCell ref="T29:X29"/>
    <mergeCell ref="Y29:AK29"/>
    <mergeCell ref="B19:M19"/>
    <mergeCell ref="N19:S19"/>
    <mergeCell ref="T19:V19"/>
    <mergeCell ref="Z19:AA19"/>
    <mergeCell ref="AC19:AI19"/>
    <mergeCell ref="C25:AD25"/>
    <mergeCell ref="G8:Z8"/>
    <mergeCell ref="AD8:AK8"/>
    <mergeCell ref="G9:Z9"/>
    <mergeCell ref="A11:G13"/>
    <mergeCell ref="H11:AJ13"/>
    <mergeCell ref="B17:P17"/>
    <mergeCell ref="R17:X17"/>
    <mergeCell ref="Z17:AA17"/>
    <mergeCell ref="AC17:AJ17"/>
    <mergeCell ref="AG59:AK59"/>
    <mergeCell ref="A1:AK1"/>
    <mergeCell ref="A2:AK2"/>
    <mergeCell ref="A3:AK3"/>
    <mergeCell ref="G5:T5"/>
    <mergeCell ref="U5:AB5"/>
    <mergeCell ref="AC5:AK5"/>
    <mergeCell ref="G6:T6"/>
    <mergeCell ref="U6:AB6"/>
    <mergeCell ref="AC6:AK6"/>
  </mergeCells>
  <conditionalFormatting sqref="P21:P22">
    <cfRule type="containsText" priority="2" dxfId="1" operator="containsText" stopIfTrue="1" text="&gt; contact SRS Accounting Division for effort and due dates &lt;">
      <formula>NOT(ISERROR(SEARCH("&gt; contact SRS Accounting Division for effort and due dates &lt;",P21)))</formula>
    </cfRule>
  </conditionalFormatting>
  <conditionalFormatting sqref="T44:X44">
    <cfRule type="cellIs" priority="1" dxfId="0" operator="greaterThan" stopIfTrue="1">
      <formula>$T$19</formula>
    </cfRule>
  </conditionalFormatting>
  <dataValidations count="1">
    <dataValidation type="list" allowBlank="1" showInputMessage="1" showErrorMessage="1" sqref="B19">
      <formula1>Period</formula1>
    </dataValidation>
  </dataValidations>
  <printOptions horizontalCentered="1"/>
  <pageMargins left="0.25" right="0.25" top="0.25" bottom="0" header="0.2" footer="0.2"/>
  <pageSetup horizontalDpi="600" verticalDpi="600" orientation="portrait" scale="95"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M17"/>
  <sheetViews>
    <sheetView zoomScalePageLayoutView="0" workbookViewId="0" topLeftCell="A1">
      <selection activeCell="H40" sqref="H40:H41"/>
    </sheetView>
  </sheetViews>
  <sheetFormatPr defaultColWidth="9.140625" defaultRowHeight="12.75"/>
  <cols>
    <col min="1" max="1" width="26.57421875" style="0" customWidth="1"/>
    <col min="2" max="2" width="17.28125" style="0" bestFit="1" customWidth="1"/>
    <col min="3" max="3" width="9.57421875" style="0" bestFit="1" customWidth="1"/>
    <col min="5" max="5" width="10.140625" style="0" bestFit="1" customWidth="1"/>
    <col min="13" max="13" width="9.140625" style="0" bestFit="1" customWidth="1"/>
  </cols>
  <sheetData>
    <row r="1" spans="1:6" ht="12.75">
      <c r="A1" s="50" t="s">
        <v>58</v>
      </c>
      <c r="B1" s="50" t="s">
        <v>59</v>
      </c>
      <c r="C1" s="50" t="s">
        <v>47</v>
      </c>
      <c r="D1" s="153" t="s">
        <v>60</v>
      </c>
      <c r="E1" s="50" t="s">
        <v>61</v>
      </c>
      <c r="F1" s="50" t="s">
        <v>62</v>
      </c>
    </row>
    <row r="2" spans="1:6" ht="12.75">
      <c r="A2" s="50" t="s">
        <v>63</v>
      </c>
      <c r="B2" s="50" t="s">
        <v>64</v>
      </c>
      <c r="C2" s="57" t="s">
        <v>67</v>
      </c>
      <c r="D2" s="50"/>
      <c r="E2" s="50" t="s">
        <v>65</v>
      </c>
      <c r="F2" s="50" t="s">
        <v>66</v>
      </c>
    </row>
    <row r="3" spans="1:13" ht="12.75">
      <c r="A3" s="50" t="s">
        <v>138</v>
      </c>
      <c r="B3" s="50" t="s">
        <v>152</v>
      </c>
      <c r="C3" s="141">
        <f>D3/560</f>
        <v>0.08928571428571429</v>
      </c>
      <c r="D3">
        <v>50</v>
      </c>
      <c r="E3" s="154">
        <f aca="true" t="shared" si="0" ref="E3:E10">30+M3</f>
        <v>44096</v>
      </c>
      <c r="F3" s="52"/>
      <c r="G3" s="49"/>
      <c r="H3" s="49"/>
      <c r="I3" s="49"/>
      <c r="J3" s="49"/>
      <c r="K3" s="49"/>
      <c r="M3" s="155">
        <v>44066</v>
      </c>
    </row>
    <row r="4" spans="1:13" ht="12.75">
      <c r="A4" s="50" t="s">
        <v>139</v>
      </c>
      <c r="B4" s="50" t="s">
        <v>155</v>
      </c>
      <c r="C4" s="141">
        <f aca="true" t="shared" si="1" ref="C4:C10">D4/560</f>
        <v>0.2857142857142857</v>
      </c>
      <c r="D4">
        <v>160</v>
      </c>
      <c r="E4" s="154">
        <f t="shared" si="0"/>
        <v>44236</v>
      </c>
      <c r="F4" s="52"/>
      <c r="G4" s="49"/>
      <c r="H4" s="49"/>
      <c r="I4" s="49"/>
      <c r="J4" s="49"/>
      <c r="K4" s="49"/>
      <c r="M4" s="155">
        <v>44206</v>
      </c>
    </row>
    <row r="5" spans="1:13" ht="12.75">
      <c r="A5" s="152" t="s">
        <v>158</v>
      </c>
      <c r="B5" s="152"/>
      <c r="C5" s="141">
        <f t="shared" si="1"/>
        <v>0</v>
      </c>
      <c r="E5" s="154" t="s">
        <v>159</v>
      </c>
      <c r="F5" s="52"/>
      <c r="G5" s="49"/>
      <c r="H5" s="49"/>
      <c r="I5" s="49"/>
      <c r="J5" s="49"/>
      <c r="K5" s="49"/>
      <c r="M5" s="163" t="s">
        <v>159</v>
      </c>
    </row>
    <row r="6" spans="1:13" ht="12.75">
      <c r="A6" t="s">
        <v>14</v>
      </c>
      <c r="B6" s="50" t="s">
        <v>157</v>
      </c>
      <c r="C6" s="141">
        <f t="shared" si="1"/>
        <v>0.14285714285714285</v>
      </c>
      <c r="D6">
        <v>80</v>
      </c>
      <c r="E6" s="154">
        <f t="shared" si="0"/>
        <v>44355</v>
      </c>
      <c r="F6" s="52"/>
      <c r="G6" s="49"/>
      <c r="H6" s="49"/>
      <c r="I6" s="49"/>
      <c r="J6" s="49"/>
      <c r="K6" s="49"/>
      <c r="M6" s="155">
        <v>44325</v>
      </c>
    </row>
    <row r="7" spans="1:13" ht="12.75">
      <c r="A7" t="s">
        <v>137</v>
      </c>
      <c r="B7" s="50" t="s">
        <v>156</v>
      </c>
      <c r="C7" s="141">
        <f t="shared" si="1"/>
        <v>0.26785714285714285</v>
      </c>
      <c r="D7">
        <v>150</v>
      </c>
      <c r="E7" s="154">
        <f t="shared" si="0"/>
        <v>44377</v>
      </c>
      <c r="F7" s="52"/>
      <c r="G7" s="49"/>
      <c r="H7" s="49"/>
      <c r="I7" s="49"/>
      <c r="J7" s="49"/>
      <c r="K7" s="49"/>
      <c r="M7" s="155">
        <v>44347</v>
      </c>
    </row>
    <row r="8" spans="1:13" ht="12.75">
      <c r="A8" t="s">
        <v>15</v>
      </c>
      <c r="B8" s="50" t="s">
        <v>153</v>
      </c>
      <c r="C8" s="141">
        <f t="shared" si="1"/>
        <v>0.375</v>
      </c>
      <c r="D8">
        <v>210</v>
      </c>
      <c r="E8" s="154">
        <f>31+M8</f>
        <v>44408</v>
      </c>
      <c r="F8" s="52"/>
      <c r="G8" s="49"/>
      <c r="H8" s="49"/>
      <c r="I8" s="49"/>
      <c r="J8" s="49"/>
      <c r="K8" s="49"/>
      <c r="M8" s="155">
        <v>44377</v>
      </c>
    </row>
    <row r="9" spans="1:13" ht="12.75">
      <c r="A9" t="s">
        <v>16</v>
      </c>
      <c r="B9" s="50" t="s">
        <v>154</v>
      </c>
      <c r="C9" s="141">
        <f t="shared" si="1"/>
        <v>0.375</v>
      </c>
      <c r="D9">
        <v>210</v>
      </c>
      <c r="E9" s="154">
        <f>31+M9</f>
        <v>44439</v>
      </c>
      <c r="F9" s="52"/>
      <c r="G9" s="49"/>
      <c r="H9" s="49"/>
      <c r="I9" s="49"/>
      <c r="J9" s="49"/>
      <c r="K9" s="49"/>
      <c r="M9" s="155">
        <v>44408</v>
      </c>
    </row>
    <row r="10" spans="1:13" ht="12.75">
      <c r="A10" t="s">
        <v>17</v>
      </c>
      <c r="B10" s="50" t="s">
        <v>163</v>
      </c>
      <c r="C10" s="141">
        <f t="shared" si="1"/>
        <v>0.17857142857142858</v>
      </c>
      <c r="D10">
        <v>100</v>
      </c>
      <c r="E10" s="154">
        <f t="shared" si="0"/>
        <v>44452</v>
      </c>
      <c r="F10" s="53"/>
      <c r="M10" s="155">
        <v>44422</v>
      </c>
    </row>
    <row r="13" spans="1:5" ht="12.75">
      <c r="A13" s="50" t="s">
        <v>143</v>
      </c>
      <c r="E13" s="152" t="s">
        <v>141</v>
      </c>
    </row>
    <row r="15" ht="12.75">
      <c r="A15" s="161" t="s">
        <v>145</v>
      </c>
    </row>
    <row r="16" spans="1:5" ht="12.75">
      <c r="A16" s="161" t="s">
        <v>144</v>
      </c>
      <c r="E16" s="153" t="s">
        <v>160</v>
      </c>
    </row>
    <row r="17" ht="12.75">
      <c r="E17" s="160" t="s">
        <v>142</v>
      </c>
    </row>
  </sheetData>
  <sheetProtection password="C1FF" sheet="1"/>
  <printOptions/>
  <pageMargins left="0.2" right="0.2" top="0.75" bottom="0.75" header="0.3" footer="0.3"/>
  <pageSetup fitToHeight="1" fitToWidth="1" horizontalDpi="600" verticalDpi="600" orientation="landscape" scale="9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Cincinnati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HallCI</dc:creator>
  <cp:keywords/>
  <dc:description/>
  <cp:lastModifiedBy>Ungruhe, John (ungruhjg)</cp:lastModifiedBy>
  <cp:lastPrinted>2021-06-18T17:58:16Z</cp:lastPrinted>
  <dcterms:created xsi:type="dcterms:W3CDTF">2000-09-27T14:22:12Z</dcterms:created>
  <dcterms:modified xsi:type="dcterms:W3CDTF">2021-06-21T20:25:56Z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Grant, Erin (grantem)</vt:lpwstr>
  </property>
  <property fmtid="{D5CDD505-2E9C-101B-9397-08002B2CF9AE}" pid="3" name="Order">
    <vt:lpwstr>17555800.0000000</vt:lpwstr>
  </property>
  <property fmtid="{D5CDD505-2E9C-101B-9397-08002B2CF9AE}" pid="4" name="display_urn:schemas-microsoft-com:office:office#Author">
    <vt:lpwstr>Grant, Erin (grantem)</vt:lpwstr>
  </property>
  <property fmtid="{D5CDD505-2E9C-101B-9397-08002B2CF9AE}" pid="5" name="_ip_UnifiedCompliancePolicyUIAction">
    <vt:lpwstr/>
  </property>
  <property fmtid="{D5CDD505-2E9C-101B-9397-08002B2CF9AE}" pid="6" name="_ip_UnifiedCompliancePolicyProperties">
    <vt:lpwstr/>
  </property>
</Properties>
</file>